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225" tabRatio="599" activeTab="0"/>
  </bookViews>
  <sheets>
    <sheet name="Plnění příjmů" sheetId="1" r:id="rId1"/>
    <sheet name="Čerpání výdajů" sheetId="2" r:id="rId2"/>
  </sheets>
  <definedNames/>
  <calcPr fullCalcOnLoad="1"/>
</workbook>
</file>

<file path=xl/sharedStrings.xml><?xml version="1.0" encoding="utf-8"?>
<sst xmlns="http://schemas.openxmlformats.org/spreadsheetml/2006/main" count="318" uniqueCount="248">
  <si>
    <t>a</t>
  </si>
  <si>
    <t>b</t>
  </si>
  <si>
    <t>c</t>
  </si>
  <si>
    <t>e</t>
  </si>
  <si>
    <t>g</t>
  </si>
  <si>
    <t>Třída 5 - Běžné výdaje</t>
  </si>
  <si>
    <t>Nákup materiálu</t>
  </si>
  <si>
    <t>Nákup vody, paliv a energie</t>
  </si>
  <si>
    <t>Nákup služeb</t>
  </si>
  <si>
    <t>Ostatní nákupy</t>
  </si>
  <si>
    <t>Příspěvky a náhrady</t>
  </si>
  <si>
    <t>Platby daní a poplatků vyšším rozpočtům</t>
  </si>
  <si>
    <t>Sociální dávky</t>
  </si>
  <si>
    <t>Ostatní neinvestiční výdaje</t>
  </si>
  <si>
    <t>Výdaje celkem</t>
  </si>
  <si>
    <t>Celkem</t>
  </si>
  <si>
    <t>Upravený rozpočet</t>
  </si>
  <si>
    <t>Plnění v tis. Kč</t>
  </si>
  <si>
    <t>Plnění v %</t>
  </si>
  <si>
    <t>Daňové příjmy</t>
  </si>
  <si>
    <t>z toho</t>
  </si>
  <si>
    <t>111x</t>
  </si>
  <si>
    <t>Daň z příjmů právnických osob</t>
  </si>
  <si>
    <t>Daň z příjmů právnických osob za obce</t>
  </si>
  <si>
    <t>Daň z nemovitostí</t>
  </si>
  <si>
    <t>Poplatky</t>
  </si>
  <si>
    <t>Správní poplatky</t>
  </si>
  <si>
    <t>Poplatek ze psů</t>
  </si>
  <si>
    <t>Poplatek za užívání veřejného prostranství</t>
  </si>
  <si>
    <t>Poplatek ze vstupného</t>
  </si>
  <si>
    <t>Poplatek z ubytovacích kapacit</t>
  </si>
  <si>
    <t>Poplatky pobytové</t>
  </si>
  <si>
    <t>133x</t>
  </si>
  <si>
    <t>Příjmy z poskytování služeb a výrobků</t>
  </si>
  <si>
    <t>Zálohy za teplo</t>
  </si>
  <si>
    <t>Příjmy z pronájmů</t>
  </si>
  <si>
    <t>Příjmy z pronájmu pozemků</t>
  </si>
  <si>
    <t>Příjmy z pronájmu bytů</t>
  </si>
  <si>
    <t>Příjmy z pronájmu ostatních nemovitostí</t>
  </si>
  <si>
    <t>Ostatní příjmy</t>
  </si>
  <si>
    <t>Příjmy z prodeje neinvestičního majetku</t>
  </si>
  <si>
    <t>Přijaté nekapitálové příspěvky a náhrady</t>
  </si>
  <si>
    <t>232x</t>
  </si>
  <si>
    <t>Splátky půjček</t>
  </si>
  <si>
    <t>Příjmy z prodeje</t>
  </si>
  <si>
    <t>Příjmy z prodeje pozemků</t>
  </si>
  <si>
    <t>Příjmy z prodeje bytů</t>
  </si>
  <si>
    <t>Příjmy z prodeje ostatních nemovitostí</t>
  </si>
  <si>
    <t>Dotace</t>
  </si>
  <si>
    <t>Dotace ze SR - st.správa</t>
  </si>
  <si>
    <t>Dotace ze SR - soc.lůžka</t>
  </si>
  <si>
    <t>Dotace ze SR - soc.dávky</t>
  </si>
  <si>
    <t>Neinvestiční dotace přijaté od obcí na provoz ZŠ</t>
  </si>
  <si>
    <t>Příjmy celkem</t>
  </si>
  <si>
    <t>Financování</t>
  </si>
  <si>
    <t>811x</t>
  </si>
  <si>
    <t>812x</t>
  </si>
  <si>
    <t>Krátkodobé financování</t>
  </si>
  <si>
    <t>Dlouhodobé financování</t>
  </si>
  <si>
    <t>Rozpočet upravený</t>
  </si>
  <si>
    <t xml:space="preserve">Platy zaměstnanců </t>
  </si>
  <si>
    <t>Ostatní osobní výdaje</t>
  </si>
  <si>
    <t>Povinné pojistné na zdravotní pojištění</t>
  </si>
  <si>
    <t>Prádlo, oděv a obuv</t>
  </si>
  <si>
    <t>Knihy, učební pomůcky a tisk</t>
  </si>
  <si>
    <t>Drobný hmotný investiční a neinvestiční majetek</t>
  </si>
  <si>
    <t>Úroky</t>
  </si>
  <si>
    <t>Voda</t>
  </si>
  <si>
    <t>Pára</t>
  </si>
  <si>
    <t>Elektrická energie</t>
  </si>
  <si>
    <t>Pohonné hmoty a maziva</t>
  </si>
  <si>
    <t>Služby pošt</t>
  </si>
  <si>
    <t>Služby telekomunikací</t>
  </si>
  <si>
    <t>Služby peněžních ústavů</t>
  </si>
  <si>
    <t>Nájemné</t>
  </si>
  <si>
    <t>Konzultační a právní služby</t>
  </si>
  <si>
    <t>Školení a vzdělávání</t>
  </si>
  <si>
    <t>Služby zpracování dat</t>
  </si>
  <si>
    <t>Opravy a udržování</t>
  </si>
  <si>
    <t>Programové vybavení</t>
  </si>
  <si>
    <t>517x</t>
  </si>
  <si>
    <t>Neinvestiční dotace občanským sdružením</t>
  </si>
  <si>
    <t>Neinvestiční příspěvky příspěvkovým org.</t>
  </si>
  <si>
    <t>Nákup kolků</t>
  </si>
  <si>
    <t>Platby daní a poplatků</t>
  </si>
  <si>
    <t>Budovy, haly, stavby</t>
  </si>
  <si>
    <t>Platy zaměstnanců a ost. platby za provedenou práci</t>
  </si>
  <si>
    <t>Neinvestiční dotace</t>
  </si>
  <si>
    <t>Sociální dávky a neinvestiční půjčky</t>
  </si>
  <si>
    <t>z toho:</t>
  </si>
  <si>
    <t>Muzeum Mar. Lázně</t>
  </si>
  <si>
    <t>Knihovna Mar. Lázně</t>
  </si>
  <si>
    <t>ZUŠ F. Chopina</t>
  </si>
  <si>
    <t>MŠ "Vora"</t>
  </si>
  <si>
    <t>MěDDM</t>
  </si>
  <si>
    <t>daň z příjmů za obec</t>
  </si>
  <si>
    <t>ostatní</t>
  </si>
  <si>
    <t>televizní vysílání</t>
  </si>
  <si>
    <t>Poplatek za provozovaný výherní hrací přístroj</t>
  </si>
  <si>
    <t>Poplatek za povolení vjezdu do vybraných míst</t>
  </si>
  <si>
    <t>Přijaté sankční platby (pokuty)</t>
  </si>
  <si>
    <t>Splátky půjček od obyvatelstva (FRB)</t>
  </si>
  <si>
    <t>Daň z příjmů fyzických osob</t>
  </si>
  <si>
    <t>Povinné pojistné na sociální zabezpečení</t>
  </si>
  <si>
    <t>provoz psího útulku, likvidace bolševníku</t>
  </si>
  <si>
    <t>správa a údržba silnic</t>
  </si>
  <si>
    <t>čištění dešťových vpustí</t>
  </si>
  <si>
    <t>teplo Bytov - ostatní nemovitosti</t>
  </si>
  <si>
    <t>teplo Bytov - byty</t>
  </si>
  <si>
    <t>teplo Bytov - ubytovny</t>
  </si>
  <si>
    <t>opravy a udržování silnic</t>
  </si>
  <si>
    <t>opravy bytů - Bytov s.r.o.</t>
  </si>
  <si>
    <t>opravy ostatních nemovitostí - Bytov s.r.o.</t>
  </si>
  <si>
    <t>opravy veřejného osvětlení</t>
  </si>
  <si>
    <t>opravy ost. nemovitostí - SBD, MarienInvest</t>
  </si>
  <si>
    <t>opravy MěÚ</t>
  </si>
  <si>
    <t>Zvláštní škola Hamrníky</t>
  </si>
  <si>
    <t>Nemocnice, Penzion, ÚSP</t>
  </si>
  <si>
    <t>f</t>
  </si>
  <si>
    <t>Přijaté pojistné náhrady</t>
  </si>
  <si>
    <t>Nákup materiálu a úroky</t>
  </si>
  <si>
    <t>Neinvestiční dotace neziskovým organizacím</t>
  </si>
  <si>
    <t>odměny z vybraného nájmu Bytov - byty, ubytovny</t>
  </si>
  <si>
    <t>DPH</t>
  </si>
  <si>
    <t>Přijaté vratky transferů</t>
  </si>
  <si>
    <t>Dotace ze SR- platy, učebnice, učební pomůcky</t>
  </si>
  <si>
    <t>Ostatní pojistné hrazené zaměstnavatelem</t>
  </si>
  <si>
    <t>správa veřejného osvětlení</t>
  </si>
  <si>
    <t>likvidace odpadů, svoz košů, likvidace skládek</t>
  </si>
  <si>
    <t>odměna správci nemocnice</t>
  </si>
  <si>
    <t>správa majetku města</t>
  </si>
  <si>
    <t>provoz WC, vysavače na psí exkrementy</t>
  </si>
  <si>
    <t>Neinvestiční dotace podnikatelům - fyz. osoby</t>
  </si>
  <si>
    <t>MŠ "Vora" - dotace na platy</t>
  </si>
  <si>
    <t>ZUŠ F. Chopina - dotace na platy</t>
  </si>
  <si>
    <t>Neinvestiční dotace obecně prosp. org. - ZSO</t>
  </si>
  <si>
    <t>MěDDM - dotace na platy</t>
  </si>
  <si>
    <t>odměny ost. správcům BF</t>
  </si>
  <si>
    <t>péče o veřejnou zeleň, vzhled obce a Lázeňské Lesy</t>
  </si>
  <si>
    <t>opravy dešťových vpustí</t>
  </si>
  <si>
    <t>Výdaje spojené s prodeji majetku města</t>
  </si>
  <si>
    <t>Poplatky ostatní - odnětí zem. a lesní půdy apod.</t>
  </si>
  <si>
    <t>Příjmy z úroků a dividend</t>
  </si>
  <si>
    <t>Příjmy z pronájmu majetku a movitých věcí</t>
  </si>
  <si>
    <t>Ostatní - kopírování, svatby, pohřebné apod.</t>
  </si>
  <si>
    <t>Dotace ze SR - Informační gramotnost školství</t>
  </si>
  <si>
    <t>místní správa a městská policie - služby</t>
  </si>
  <si>
    <t>opravy veřejných WC</t>
  </si>
  <si>
    <t>opravy bytů - ost. správci, příspěvek do fondu oprav</t>
  </si>
  <si>
    <t>opravy v lázeňských lesích, opravy laviček</t>
  </si>
  <si>
    <t>opravy v divadle</t>
  </si>
  <si>
    <t>Ostatní - cestovné, pohoštění, leasing, zálohy</t>
  </si>
  <si>
    <t>1.ZŠ včetně energetického auditu</t>
  </si>
  <si>
    <t>1.ZŠ - dotace na platy, inf. gramotnost</t>
  </si>
  <si>
    <t>Zvláštní škola - dotace na platy, inf. gramotnost</t>
  </si>
  <si>
    <t>soudní poplatky - MěÚ, MP</t>
  </si>
  <si>
    <t>Kolky</t>
  </si>
  <si>
    <t xml:space="preserve">Daň z převodu nemovitostí </t>
  </si>
  <si>
    <t>ÚSP terasa</t>
  </si>
  <si>
    <t>MěDDM - investiční příspěvek (Pavlovice)</t>
  </si>
  <si>
    <t>Věcné dary, sankce</t>
  </si>
  <si>
    <t xml:space="preserve"> Kapitálové výdaje</t>
  </si>
  <si>
    <t>odměny z vybraného nájmu Bytov - ost. nemovitosti</t>
  </si>
  <si>
    <t>Výdaje na dopravní obslužnost - MHD, ČSAD, lanovka</t>
  </si>
  <si>
    <t>Náhrady placené obyvatelstvu</t>
  </si>
  <si>
    <t>Dotace ze SR - školství na žáka</t>
  </si>
  <si>
    <t>Dotace ze SR - k úrokům</t>
  </si>
  <si>
    <t>vratky transferů - finanční vypořádání</t>
  </si>
  <si>
    <t>Převody z hospodářské činnosti a fondů</t>
  </si>
  <si>
    <t>Nákup zboží za účelem dalšího prodeje</t>
  </si>
  <si>
    <t>sociální hospitalizace</t>
  </si>
  <si>
    <t>propagace města</t>
  </si>
  <si>
    <t>Poskytnuté neinvestiční příspěvky,zálohy</t>
  </si>
  <si>
    <t>518x</t>
  </si>
  <si>
    <t xml:space="preserve">1 MŠ </t>
  </si>
  <si>
    <t>1.MŠ - dotace na platy</t>
  </si>
  <si>
    <t>3.MŠ</t>
  </si>
  <si>
    <t>3.MŠ - dotace na platy</t>
  </si>
  <si>
    <t>7.MŠ</t>
  </si>
  <si>
    <t>7.MŠ - dotace na platy</t>
  </si>
  <si>
    <t>12.MŠ</t>
  </si>
  <si>
    <t>12.MŠ - dotace na platy</t>
  </si>
  <si>
    <t>2.ZŠ příspěvek</t>
  </si>
  <si>
    <t>2.ZŠ - dotace na platy</t>
  </si>
  <si>
    <t>3.ZŠ příspěvek</t>
  </si>
  <si>
    <t>3.ZŠ - dotace na platy</t>
  </si>
  <si>
    <t>Odměny členů zastupitelstva</t>
  </si>
  <si>
    <t>Náhr.platů výk.civil.služby</t>
  </si>
  <si>
    <t>1.MŠ - investiční příspěvek</t>
  </si>
  <si>
    <t>odvod výtěžku z provozování loterií</t>
  </si>
  <si>
    <t>Příjmy z prodeje akcií</t>
  </si>
  <si>
    <t>Dotace ze SR - volby do Evropského parlamentu</t>
  </si>
  <si>
    <t>Investiční dotace ze státních fondů</t>
  </si>
  <si>
    <t>Příspěvek MěDDM na soutěže</t>
  </si>
  <si>
    <t>Dotace z Úřadu práce Zvl.Š na pedag.asistenta</t>
  </si>
  <si>
    <t>Dotace ze SR na lesního hospodáře</t>
  </si>
  <si>
    <t>Rozpočet 2004</t>
  </si>
  <si>
    <t>Parkoviště Kladská</t>
  </si>
  <si>
    <t>l.ZŠ Jih - výměníková stanice</t>
  </si>
  <si>
    <t>Rekonstrukce Karlův kříž, vyhlídky</t>
  </si>
  <si>
    <t>Instalace dětských hřišť</t>
  </si>
  <si>
    <t>Nemocnice III.etapa</t>
  </si>
  <si>
    <t>Plzeňská výstavba</t>
  </si>
  <si>
    <t>Nákup zařízení TUV</t>
  </si>
  <si>
    <t>Nákup akcií</t>
  </si>
  <si>
    <t>projekty komunikace</t>
  </si>
  <si>
    <t>územní plánování</t>
  </si>
  <si>
    <t>WC projekty</t>
  </si>
  <si>
    <t>Energetické audity budov</t>
  </si>
  <si>
    <t>Půjčené prostředky obyvatelstvu</t>
  </si>
  <si>
    <t xml:space="preserve">Neinv. dotace podnikatelům - práv. osoby </t>
  </si>
  <si>
    <t>oprava muzeum</t>
  </si>
  <si>
    <t>opravy střecha Viktoria</t>
  </si>
  <si>
    <t>správa pohřebiště</t>
  </si>
  <si>
    <t>Mariánskolázeňské listy a ost.sděl.prostř.</t>
  </si>
  <si>
    <t>Nemocnice - mandátní smlouva</t>
  </si>
  <si>
    <t>Ostatní nákup dlouhodob.nehmot.majetku</t>
  </si>
  <si>
    <t>Nemocnice - základní vklad s.r.o.</t>
  </si>
  <si>
    <t>Rekonstrukce místních komunikací</t>
  </si>
  <si>
    <t>Křižovatka Ruská - Hlavní</t>
  </si>
  <si>
    <t>Poskytnuté  neinvestiční příspěvky,náhrady</t>
  </si>
  <si>
    <t>516x</t>
  </si>
  <si>
    <t>Bazén vířivky</t>
  </si>
  <si>
    <t>Nákup objektu U Pily 706</t>
  </si>
  <si>
    <t>Radnice parkoviště,PD</t>
  </si>
  <si>
    <t>Stadion Viktoria rek.tribuny,šaten,atlet.stadionu</t>
  </si>
  <si>
    <t>WC Lední pramen rekonstrukce</t>
  </si>
  <si>
    <t>Zimní stadion - investiční příspěvek</t>
  </si>
  <si>
    <t>Hasičský záchranný sbor-investiční dotace</t>
  </si>
  <si>
    <t>Poplatek FÚ za odnětí pozemku</t>
  </si>
  <si>
    <t>Půjčené prostředky - Nemocnice</t>
  </si>
  <si>
    <t>Dopravní podnik a.s.-investiční dotace</t>
  </si>
  <si>
    <t>Dotace ze SR - volby do zastupitelstev krajů</t>
  </si>
  <si>
    <t>Neinvestiční dotace ze stát.fondů</t>
  </si>
  <si>
    <t>Dotace ze SR na hospodářské osnovy</t>
  </si>
  <si>
    <t>Dotace ze SR na výsadbu melioračních dřevin</t>
  </si>
  <si>
    <t>Dotace ze SR - úprava vzděl.programů 7.roč.</t>
  </si>
  <si>
    <t>Neinvestiční dotace z kraje - divadlo</t>
  </si>
  <si>
    <t>Ostatní inv.dotace ze SR</t>
  </si>
  <si>
    <t>Zvláštní škola Hamrníky - přísp.na pedagog.asistenta</t>
  </si>
  <si>
    <t>Neinvestiční dotace církvím</t>
  </si>
  <si>
    <t>Nákup vysoušečů</t>
  </si>
  <si>
    <t>7.MŠ - investiční příspěvek</t>
  </si>
  <si>
    <t>3.ZŠ - investiční příspěvek</t>
  </si>
  <si>
    <t>Nemocnice - investiční příspěvek</t>
  </si>
  <si>
    <t>Stroje, přístroje a zařízení</t>
  </si>
  <si>
    <t>Divadlo - regenerace městské pam.zóny</t>
  </si>
  <si>
    <t>Služby realitních kanceláří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</si>
</sst>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Continuous" vertical="center"/>
    </xf>
    <xf numFmtId="164" fontId="7" fillId="0" borderId="15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0" fontId="6" fillId="0" borderId="17" xfId="0" applyNumberFormat="1" applyFont="1" applyBorder="1" applyAlignment="1">
      <alignment vertical="center"/>
    </xf>
    <xf numFmtId="10" fontId="6" fillId="0" borderId="18" xfId="0" applyNumberFormat="1" applyFont="1" applyBorder="1" applyAlignment="1">
      <alignment vertical="center"/>
    </xf>
    <xf numFmtId="10" fontId="4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4" fillId="0" borderId="2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164" fontId="12" fillId="0" borderId="0" xfId="0" applyNumberFormat="1" applyFont="1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vertical="center"/>
    </xf>
    <xf numFmtId="164" fontId="12" fillId="0" borderId="21" xfId="0" applyNumberFormat="1" applyFont="1" applyFill="1" applyBorder="1" applyAlignment="1">
      <alignment vertical="center"/>
    </xf>
    <xf numFmtId="164" fontId="12" fillId="0" borderId="22" xfId="0" applyNumberFormat="1" applyFont="1" applyFill="1" applyBorder="1" applyAlignment="1">
      <alignment vertical="center"/>
    </xf>
    <xf numFmtId="164" fontId="12" fillId="0" borderId="24" xfId="0" applyNumberFormat="1" applyFont="1" applyFill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0" fontId="6" fillId="0" borderId="25" xfId="0" applyNumberFormat="1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10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10" fontId="4" fillId="0" borderId="33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64" fontId="4" fillId="0" borderId="35" xfId="0" applyNumberFormat="1" applyFont="1" applyBorder="1" applyAlignment="1">
      <alignment vertical="center"/>
    </xf>
    <xf numFmtId="10" fontId="4" fillId="0" borderId="36" xfId="0" applyNumberFormat="1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0" fontId="6" fillId="0" borderId="37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8" fillId="0" borderId="26" xfId="0" applyFont="1" applyFill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38" xfId="0" applyFont="1" applyBorder="1" applyAlignment="1">
      <alignment vertical="center"/>
    </xf>
    <xf numFmtId="165" fontId="0" fillId="0" borderId="28" xfId="0" applyNumberFormat="1" applyBorder="1" applyAlignment="1">
      <alignment/>
    </xf>
    <xf numFmtId="4" fontId="0" fillId="0" borderId="28" xfId="0" applyNumberFormat="1" applyBorder="1" applyAlignment="1">
      <alignment/>
    </xf>
    <xf numFmtId="10" fontId="4" fillId="0" borderId="39" xfId="0" applyNumberFormat="1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164" fontId="12" fillId="0" borderId="41" xfId="0" applyNumberFormat="1" applyFont="1" applyFill="1" applyBorder="1" applyAlignment="1">
      <alignment vertical="center"/>
    </xf>
    <xf numFmtId="164" fontId="12" fillId="0" borderId="7" xfId="0" applyNumberFormat="1" applyFont="1" applyFill="1" applyBorder="1" applyAlignment="1">
      <alignment vertical="center"/>
    </xf>
    <xf numFmtId="10" fontId="4" fillId="0" borderId="37" xfId="0" applyNumberFormat="1" applyFont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164" fontId="7" fillId="0" borderId="30" xfId="0" applyNumberFormat="1" applyFont="1" applyFill="1" applyBorder="1" applyAlignment="1">
      <alignment vertical="center"/>
    </xf>
    <xf numFmtId="10" fontId="6" fillId="0" borderId="31" xfId="0" applyNumberFormat="1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164" fontId="12" fillId="0" borderId="42" xfId="0" applyNumberFormat="1" applyFont="1" applyFill="1" applyBorder="1" applyAlignment="1">
      <alignment vertical="center"/>
    </xf>
    <xf numFmtId="164" fontId="12" fillId="0" borderId="27" xfId="0" applyNumberFormat="1" applyFont="1" applyFill="1" applyBorder="1" applyAlignment="1">
      <alignment vertical="center"/>
    </xf>
    <xf numFmtId="0" fontId="12" fillId="0" borderId="29" xfId="0" applyNumberFormat="1" applyFont="1" applyFill="1" applyBorder="1" applyAlignment="1">
      <alignment vertical="center"/>
    </xf>
    <xf numFmtId="164" fontId="12" fillId="0" borderId="30" xfId="0" applyNumberFormat="1" applyFont="1" applyFill="1" applyBorder="1" applyAlignment="1">
      <alignment vertical="center"/>
    </xf>
    <xf numFmtId="0" fontId="12" fillId="0" borderId="32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4" fontId="12" fillId="0" borderId="35" xfId="0" applyNumberFormat="1" applyFont="1" applyFill="1" applyBorder="1" applyAlignment="1">
      <alignment vertical="center"/>
    </xf>
    <xf numFmtId="0" fontId="12" fillId="0" borderId="43" xfId="0" applyNumberFormat="1" applyFont="1" applyFill="1" applyBorder="1" applyAlignment="1">
      <alignment vertical="center"/>
    </xf>
    <xf numFmtId="10" fontId="4" fillId="0" borderId="44" xfId="0" applyNumberFormat="1" applyFont="1" applyBorder="1" applyAlignment="1">
      <alignment vertical="center"/>
    </xf>
    <xf numFmtId="0" fontId="12" fillId="0" borderId="45" xfId="0" applyNumberFormat="1" applyFont="1" applyFill="1" applyBorder="1" applyAlignment="1">
      <alignment vertical="center"/>
    </xf>
    <xf numFmtId="10" fontId="4" fillId="0" borderId="18" xfId="0" applyNumberFormat="1" applyFont="1" applyBorder="1" applyAlignment="1">
      <alignment vertical="center"/>
    </xf>
    <xf numFmtId="0" fontId="12" fillId="0" borderId="46" xfId="0" applyNumberFormat="1" applyFont="1" applyFill="1" applyBorder="1" applyAlignment="1">
      <alignment vertical="center"/>
    </xf>
    <xf numFmtId="10" fontId="4" fillId="0" borderId="17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12" fillId="0" borderId="38" xfId="0" applyNumberFormat="1" applyFont="1" applyFill="1" applyBorder="1" applyAlignment="1">
      <alignment vertical="center"/>
    </xf>
    <xf numFmtId="164" fontId="12" fillId="0" borderId="28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64" fontId="4" fillId="0" borderId="41" xfId="0" applyNumberFormat="1" applyFont="1" applyBorder="1" applyAlignment="1">
      <alignment vertical="center"/>
    </xf>
    <xf numFmtId="10" fontId="4" fillId="0" borderId="25" xfId="0" applyNumberFormat="1" applyFont="1" applyBorder="1" applyAlignment="1">
      <alignment vertical="center"/>
    </xf>
    <xf numFmtId="164" fontId="12" fillId="0" borderId="50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12" fillId="0" borderId="34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8"/>
  <sheetViews>
    <sheetView tabSelected="1" workbookViewId="0" topLeftCell="A1">
      <selection activeCell="F57" sqref="F57"/>
    </sheetView>
  </sheetViews>
  <sheetFormatPr defaultColWidth="9.00390625" defaultRowHeight="12.75"/>
  <cols>
    <col min="1" max="1" width="5.125" style="2" customWidth="1"/>
    <col min="2" max="2" width="35.875" style="2" customWidth="1"/>
    <col min="3" max="3" width="10.25390625" style="2" customWidth="1"/>
    <col min="4" max="4" width="11.25390625" style="2" bestFit="1" customWidth="1"/>
    <col min="5" max="5" width="9.25390625" style="2" customWidth="1"/>
  </cols>
  <sheetData>
    <row r="1" ht="13.5" thickBot="1"/>
    <row r="2" spans="1:12" s="2" customFormat="1" ht="27" customHeight="1">
      <c r="A2" s="8" t="s">
        <v>196</v>
      </c>
      <c r="B2" s="9"/>
      <c r="C2" s="10" t="s">
        <v>16</v>
      </c>
      <c r="D2" s="10" t="s">
        <v>17</v>
      </c>
      <c r="E2" s="11" t="s">
        <v>18</v>
      </c>
      <c r="F2" s="4"/>
      <c r="G2" s="4"/>
      <c r="H2" s="4"/>
      <c r="I2" s="4"/>
      <c r="J2" s="4"/>
      <c r="K2" s="4"/>
      <c r="L2" s="4"/>
    </row>
    <row r="3" spans="1:12" s="2" customFormat="1" ht="13.5" thickBot="1">
      <c r="A3" s="21" t="s">
        <v>0</v>
      </c>
      <c r="B3" s="22" t="s">
        <v>1</v>
      </c>
      <c r="C3" s="22" t="s">
        <v>2</v>
      </c>
      <c r="D3" s="22" t="s">
        <v>3</v>
      </c>
      <c r="E3" s="26" t="s">
        <v>118</v>
      </c>
      <c r="F3" s="4"/>
      <c r="G3" s="4"/>
      <c r="H3" s="4"/>
      <c r="I3" s="4"/>
      <c r="J3" s="4"/>
      <c r="K3" s="4"/>
      <c r="L3" s="4"/>
    </row>
    <row r="4" spans="1:12" s="2" customFormat="1" ht="12.75" customHeight="1" thickBot="1">
      <c r="A4" s="17" t="s">
        <v>19</v>
      </c>
      <c r="B4" s="18"/>
      <c r="C4" s="16">
        <f>SUM(C5:C10)</f>
        <v>109435.4</v>
      </c>
      <c r="D4" s="16">
        <f>SUM(D5:D10)</f>
        <v>125088.46000000002</v>
      </c>
      <c r="E4" s="28">
        <f>IF(C4&lt;&gt;0,D4/C4,0)</f>
        <v>1.1430347035785497</v>
      </c>
      <c r="F4" s="3"/>
      <c r="G4" s="3"/>
      <c r="H4" s="3"/>
      <c r="I4" s="3"/>
      <c r="J4" s="3"/>
      <c r="K4" s="3"/>
      <c r="L4" s="3"/>
    </row>
    <row r="5" spans="1:12" s="2" customFormat="1" ht="12.75" customHeight="1">
      <c r="A5" s="54" t="s">
        <v>20</v>
      </c>
      <c r="B5" s="55"/>
      <c r="C5" s="56"/>
      <c r="D5" s="56"/>
      <c r="E5" s="57"/>
      <c r="F5" s="3"/>
      <c r="G5" s="3"/>
      <c r="H5" s="3"/>
      <c r="I5" s="3"/>
      <c r="J5" s="3"/>
      <c r="K5" s="3"/>
      <c r="L5" s="3"/>
    </row>
    <row r="6" spans="1:12" s="2" customFormat="1" ht="12.75" customHeight="1">
      <c r="A6" s="58" t="s">
        <v>21</v>
      </c>
      <c r="B6" s="51" t="s">
        <v>102</v>
      </c>
      <c r="C6" s="52">
        <v>32300</v>
      </c>
      <c r="D6" s="52">
        <v>39960.41</v>
      </c>
      <c r="E6" s="59">
        <f aca="true" t="shared" si="0" ref="E6:E32">IF(C6&lt;&gt;0,D6/C6,0)</f>
        <v>1.2371643962848298</v>
      </c>
      <c r="F6" s="3"/>
      <c r="G6" s="3"/>
      <c r="H6" s="3"/>
      <c r="I6" s="3"/>
      <c r="J6" s="3"/>
      <c r="K6" s="3"/>
      <c r="L6" s="3"/>
    </row>
    <row r="7" spans="1:12" s="2" customFormat="1" ht="12.75" customHeight="1">
      <c r="A7" s="60">
        <v>1121</v>
      </c>
      <c r="B7" s="51" t="s">
        <v>22</v>
      </c>
      <c r="C7" s="52">
        <v>18500</v>
      </c>
      <c r="D7" s="52">
        <v>23983.61</v>
      </c>
      <c r="E7" s="59">
        <f t="shared" si="0"/>
        <v>1.2964113513513513</v>
      </c>
      <c r="F7" s="3"/>
      <c r="G7" s="3"/>
      <c r="H7" s="3"/>
      <c r="I7" s="3"/>
      <c r="J7" s="3"/>
      <c r="K7" s="3"/>
      <c r="L7" s="3"/>
    </row>
    <row r="8" spans="1:12" s="2" customFormat="1" ht="12.75" customHeight="1">
      <c r="A8" s="60">
        <v>1122</v>
      </c>
      <c r="B8" s="51" t="s">
        <v>23</v>
      </c>
      <c r="C8" s="52">
        <v>20135.4</v>
      </c>
      <c r="D8" s="52">
        <v>20135.43</v>
      </c>
      <c r="E8" s="59">
        <f t="shared" si="0"/>
        <v>1.000001489913287</v>
      </c>
      <c r="F8" s="3"/>
      <c r="G8" s="3"/>
      <c r="H8" s="3"/>
      <c r="I8" s="3"/>
      <c r="J8" s="3"/>
      <c r="K8" s="3"/>
      <c r="L8" s="3"/>
    </row>
    <row r="9" spans="1:12" s="2" customFormat="1" ht="12.75" customHeight="1">
      <c r="A9" s="104">
        <v>1211</v>
      </c>
      <c r="B9" s="105" t="s">
        <v>123</v>
      </c>
      <c r="C9" s="106">
        <v>34000</v>
      </c>
      <c r="D9" s="106">
        <v>35845.54</v>
      </c>
      <c r="E9" s="95">
        <f t="shared" si="0"/>
        <v>1.0542805882352941</v>
      </c>
      <c r="F9" s="3"/>
      <c r="G9" s="3"/>
      <c r="H9" s="3"/>
      <c r="I9" s="3"/>
      <c r="J9" s="3"/>
      <c r="K9" s="3"/>
      <c r="L9" s="3"/>
    </row>
    <row r="10" spans="1:12" s="2" customFormat="1" ht="12.75" customHeight="1" thickBot="1">
      <c r="A10" s="61">
        <v>1511</v>
      </c>
      <c r="B10" s="62" t="s">
        <v>24</v>
      </c>
      <c r="C10" s="63">
        <v>4500</v>
      </c>
      <c r="D10" s="63">
        <v>5163.47</v>
      </c>
      <c r="E10" s="64">
        <f t="shared" si="0"/>
        <v>1.1474377777777778</v>
      </c>
      <c r="F10" s="3"/>
      <c r="G10" s="3"/>
      <c r="H10" s="3"/>
      <c r="I10" s="3"/>
      <c r="J10" s="3"/>
      <c r="K10" s="3"/>
      <c r="L10" s="3"/>
    </row>
    <row r="11" spans="1:12" s="2" customFormat="1" ht="12.75" customHeight="1" thickBot="1">
      <c r="A11" s="17" t="s">
        <v>25</v>
      </c>
      <c r="B11" s="18"/>
      <c r="C11" s="16">
        <f>SUM(C12:C22)</f>
        <v>24934.100000000002</v>
      </c>
      <c r="D11" s="16">
        <f>SUM(D12:D22)</f>
        <v>31993.1</v>
      </c>
      <c r="E11" s="28">
        <f>IF(C11&lt;&gt;0,D11/C11,0)</f>
        <v>1.2831062681227714</v>
      </c>
      <c r="F11" s="3"/>
      <c r="G11" s="3"/>
      <c r="H11" s="3"/>
      <c r="I11" s="3"/>
      <c r="J11" s="3"/>
      <c r="K11" s="3"/>
      <c r="L11" s="3"/>
    </row>
    <row r="12" spans="1:12" s="2" customFormat="1" ht="12.75" customHeight="1">
      <c r="A12" s="54" t="s">
        <v>20</v>
      </c>
      <c r="B12" s="55"/>
      <c r="C12" s="56"/>
      <c r="D12" s="56"/>
      <c r="E12" s="57"/>
      <c r="F12" s="3"/>
      <c r="G12" s="3"/>
      <c r="H12" s="3"/>
      <c r="I12" s="3"/>
      <c r="J12" s="3"/>
      <c r="K12" s="3"/>
      <c r="L12" s="3"/>
    </row>
    <row r="13" spans="1:12" s="2" customFormat="1" ht="12.75" customHeight="1">
      <c r="A13" s="60">
        <v>1311</v>
      </c>
      <c r="B13" s="51" t="s">
        <v>26</v>
      </c>
      <c r="C13" s="52">
        <v>4644.7</v>
      </c>
      <c r="D13" s="52">
        <v>6144.94</v>
      </c>
      <c r="E13" s="59">
        <f t="shared" si="0"/>
        <v>1.3230004090684004</v>
      </c>
      <c r="F13" s="3"/>
      <c r="G13" s="3"/>
      <c r="H13" s="3"/>
      <c r="I13" s="3"/>
      <c r="J13" s="3"/>
      <c r="K13" s="3"/>
      <c r="L13" s="3"/>
    </row>
    <row r="14" spans="1:12" s="2" customFormat="1" ht="12.75" customHeight="1">
      <c r="A14" s="60">
        <v>1341</v>
      </c>
      <c r="B14" s="51" t="s">
        <v>27</v>
      </c>
      <c r="C14" s="52">
        <v>550</v>
      </c>
      <c r="D14" s="52">
        <v>569.28</v>
      </c>
      <c r="E14" s="59">
        <f t="shared" si="0"/>
        <v>1.0350545454545454</v>
      </c>
      <c r="F14" s="3"/>
      <c r="G14" s="3"/>
      <c r="H14" s="3"/>
      <c r="I14" s="3"/>
      <c r="J14" s="3"/>
      <c r="K14" s="3"/>
      <c r="L14" s="3"/>
    </row>
    <row r="15" spans="1:12" s="2" customFormat="1" ht="12.75" customHeight="1">
      <c r="A15" s="60">
        <v>1342</v>
      </c>
      <c r="B15" s="51" t="s">
        <v>31</v>
      </c>
      <c r="C15" s="52">
        <v>10000</v>
      </c>
      <c r="D15" s="52">
        <v>11019.2</v>
      </c>
      <c r="E15" s="59">
        <f t="shared" si="0"/>
        <v>1.10192</v>
      </c>
      <c r="F15" s="3"/>
      <c r="G15" s="3"/>
      <c r="H15" s="3"/>
      <c r="I15" s="3"/>
      <c r="J15" s="3"/>
      <c r="K15" s="3"/>
      <c r="L15" s="3"/>
    </row>
    <row r="16" spans="1:12" s="2" customFormat="1" ht="12.75" customHeight="1">
      <c r="A16" s="60">
        <v>1343</v>
      </c>
      <c r="B16" s="51" t="s">
        <v>28</v>
      </c>
      <c r="C16" s="52">
        <v>2000</v>
      </c>
      <c r="D16" s="52">
        <v>3470.65</v>
      </c>
      <c r="E16" s="59">
        <f t="shared" si="0"/>
        <v>1.735325</v>
      </c>
      <c r="F16" s="3"/>
      <c r="G16" s="3"/>
      <c r="H16" s="3"/>
      <c r="I16" s="3"/>
      <c r="J16" s="3"/>
      <c r="K16" s="3"/>
      <c r="L16" s="3"/>
    </row>
    <row r="17" spans="1:12" s="2" customFormat="1" ht="12.75" customHeight="1">
      <c r="A17" s="60">
        <v>1344</v>
      </c>
      <c r="B17" s="51" t="s">
        <v>29</v>
      </c>
      <c r="C17" s="52">
        <v>1000</v>
      </c>
      <c r="D17" s="52">
        <v>988.91</v>
      </c>
      <c r="E17" s="59">
        <f t="shared" si="0"/>
        <v>0.98891</v>
      </c>
      <c r="F17" s="3"/>
      <c r="G17" s="3"/>
      <c r="H17" s="3"/>
      <c r="I17" s="3"/>
      <c r="J17" s="3"/>
      <c r="K17" s="3"/>
      <c r="L17" s="3"/>
    </row>
    <row r="18" spans="1:12" s="2" customFormat="1" ht="12.75" customHeight="1">
      <c r="A18" s="60">
        <v>1345</v>
      </c>
      <c r="B18" s="51" t="s">
        <v>30</v>
      </c>
      <c r="C18" s="52">
        <v>1400</v>
      </c>
      <c r="D18" s="52">
        <v>3347.68</v>
      </c>
      <c r="E18" s="59">
        <f t="shared" si="0"/>
        <v>2.3912</v>
      </c>
      <c r="F18" s="3"/>
      <c r="G18" s="3"/>
      <c r="H18" s="3"/>
      <c r="I18" s="3"/>
      <c r="J18" s="3"/>
      <c r="K18" s="3"/>
      <c r="L18" s="3"/>
    </row>
    <row r="19" spans="1:12" s="2" customFormat="1" ht="12.75" customHeight="1">
      <c r="A19" s="60">
        <v>1346</v>
      </c>
      <c r="B19" s="51" t="s">
        <v>99</v>
      </c>
      <c r="C19" s="52">
        <v>550</v>
      </c>
      <c r="D19" s="52">
        <v>838.64</v>
      </c>
      <c r="E19" s="59">
        <f t="shared" si="0"/>
        <v>1.5248</v>
      </c>
      <c r="F19" s="3"/>
      <c r="G19" s="3"/>
      <c r="H19" s="3"/>
      <c r="I19" s="3"/>
      <c r="J19" s="3"/>
      <c r="K19" s="3"/>
      <c r="L19" s="3"/>
    </row>
    <row r="20" spans="1:12" s="2" customFormat="1" ht="12.75" customHeight="1">
      <c r="A20" s="60">
        <v>1347</v>
      </c>
      <c r="B20" s="51" t="s">
        <v>98</v>
      </c>
      <c r="C20" s="52">
        <v>2000</v>
      </c>
      <c r="D20" s="52">
        <v>2790.54</v>
      </c>
      <c r="E20" s="59">
        <f t="shared" si="0"/>
        <v>1.39527</v>
      </c>
      <c r="F20" s="3"/>
      <c r="G20" s="3"/>
      <c r="H20" s="3"/>
      <c r="I20" s="3"/>
      <c r="J20" s="3"/>
      <c r="K20" s="3"/>
      <c r="L20" s="3"/>
    </row>
    <row r="21" spans="1:12" s="2" customFormat="1" ht="12.75" customHeight="1">
      <c r="A21" s="124" t="s">
        <v>32</v>
      </c>
      <c r="B21" s="105" t="s">
        <v>141</v>
      </c>
      <c r="C21" s="106">
        <v>0</v>
      </c>
      <c r="D21" s="106">
        <v>33.8</v>
      </c>
      <c r="E21" s="95">
        <f>IF(C21&lt;&gt;0,D21/C21,0)</f>
        <v>0</v>
      </c>
      <c r="F21" s="3"/>
      <c r="G21" s="3"/>
      <c r="H21" s="3"/>
      <c r="I21" s="3"/>
      <c r="J21" s="3"/>
      <c r="K21" s="3"/>
      <c r="L21" s="3"/>
    </row>
    <row r="22" spans="1:12" s="2" customFormat="1" ht="12.75" customHeight="1" thickBot="1">
      <c r="A22" s="65">
        <v>1351</v>
      </c>
      <c r="B22" s="62" t="s">
        <v>189</v>
      </c>
      <c r="C22" s="63">
        <v>2789.4</v>
      </c>
      <c r="D22" s="63">
        <v>2789.46</v>
      </c>
      <c r="E22" s="64">
        <f t="shared" si="0"/>
        <v>1.000021510002151</v>
      </c>
      <c r="F22" s="3"/>
      <c r="G22" s="3"/>
      <c r="H22" s="3"/>
      <c r="I22" s="3"/>
      <c r="J22" s="3"/>
      <c r="K22" s="3"/>
      <c r="L22" s="3"/>
    </row>
    <row r="23" spans="1:12" s="2" customFormat="1" ht="12.75" customHeight="1" thickBot="1">
      <c r="A23" s="17" t="s">
        <v>33</v>
      </c>
      <c r="B23" s="18"/>
      <c r="C23" s="16">
        <f>SUM(C24:C26)</f>
        <v>19234.260000000002</v>
      </c>
      <c r="D23" s="16">
        <f>SUM(D24:D26)</f>
        <v>8639.7</v>
      </c>
      <c r="E23" s="28">
        <f>IF(C23&lt;&gt;0,D23/C23,0)</f>
        <v>0.4491828643264674</v>
      </c>
      <c r="F23" s="3"/>
      <c r="G23" s="3"/>
      <c r="H23" s="3"/>
      <c r="I23" s="3"/>
      <c r="J23" s="3"/>
      <c r="K23" s="3"/>
      <c r="L23" s="3"/>
    </row>
    <row r="24" spans="1:12" s="2" customFormat="1" ht="12.75" customHeight="1">
      <c r="A24" s="54" t="s">
        <v>20</v>
      </c>
      <c r="B24" s="55"/>
      <c r="C24" s="56"/>
      <c r="D24" s="56"/>
      <c r="E24" s="57"/>
      <c r="F24" s="3"/>
      <c r="G24" s="3"/>
      <c r="H24" s="3"/>
      <c r="I24" s="3"/>
      <c r="J24" s="3"/>
      <c r="K24" s="3"/>
      <c r="L24" s="3"/>
    </row>
    <row r="25" spans="1:12" s="2" customFormat="1" ht="12.75" customHeight="1">
      <c r="A25" s="60">
        <v>2111</v>
      </c>
      <c r="B25" s="51" t="s">
        <v>34</v>
      </c>
      <c r="C25" s="52">
        <v>13670</v>
      </c>
      <c r="D25" s="52">
        <v>7417.26</v>
      </c>
      <c r="E25" s="59">
        <f t="shared" si="0"/>
        <v>0.5425940014630578</v>
      </c>
      <c r="F25" s="3"/>
      <c r="G25" s="3"/>
      <c r="H25" s="3"/>
      <c r="I25" s="3"/>
      <c r="J25" s="3"/>
      <c r="K25" s="3"/>
      <c r="L25" s="3"/>
    </row>
    <row r="26" spans="1:12" s="2" customFormat="1" ht="12.75" customHeight="1" thickBot="1">
      <c r="A26" s="61"/>
      <c r="B26" s="62" t="s">
        <v>144</v>
      </c>
      <c r="C26" s="63">
        <v>5564.26</v>
      </c>
      <c r="D26" s="63">
        <v>1222.44</v>
      </c>
      <c r="E26" s="64">
        <f t="shared" si="0"/>
        <v>0.2196949819023554</v>
      </c>
      <c r="F26" s="3"/>
      <c r="G26" s="3"/>
      <c r="H26" s="3"/>
      <c r="I26" s="3"/>
      <c r="J26" s="3"/>
      <c r="K26" s="3"/>
      <c r="L26" s="3"/>
    </row>
    <row r="27" spans="1:12" s="2" customFormat="1" ht="12.75" customHeight="1" thickBot="1">
      <c r="A27" s="17" t="s">
        <v>35</v>
      </c>
      <c r="B27" s="18"/>
      <c r="C27" s="16">
        <f>SUM(C28:C32)</f>
        <v>45408</v>
      </c>
      <c r="D27" s="16">
        <f>SUM(D28:D32)</f>
        <v>43796.88</v>
      </c>
      <c r="E27" s="28">
        <f>IF(C27&lt;&gt;0,D27/C27,0)</f>
        <v>0.9645190274841438</v>
      </c>
      <c r="F27" s="3"/>
      <c r="G27" s="3"/>
      <c r="H27" s="3"/>
      <c r="I27" s="3"/>
      <c r="J27" s="3"/>
      <c r="K27" s="3"/>
      <c r="L27" s="3"/>
    </row>
    <row r="28" spans="1:12" s="2" customFormat="1" ht="12.75" customHeight="1">
      <c r="A28" s="54" t="s">
        <v>20</v>
      </c>
      <c r="B28" s="55"/>
      <c r="C28" s="56"/>
      <c r="D28" s="56"/>
      <c r="E28" s="57"/>
      <c r="F28" s="3"/>
      <c r="G28" s="3"/>
      <c r="H28" s="3"/>
      <c r="I28" s="3"/>
      <c r="J28" s="3"/>
      <c r="K28" s="3"/>
      <c r="L28" s="3"/>
    </row>
    <row r="29" spans="1:12" s="2" customFormat="1" ht="12.75" customHeight="1">
      <c r="A29" s="60">
        <v>2131</v>
      </c>
      <c r="B29" s="51" t="s">
        <v>36</v>
      </c>
      <c r="C29" s="52">
        <v>3198</v>
      </c>
      <c r="D29" s="52">
        <v>3958.13</v>
      </c>
      <c r="E29" s="59">
        <f t="shared" si="0"/>
        <v>1.2376891807379613</v>
      </c>
      <c r="F29" s="3"/>
      <c r="G29" s="3"/>
      <c r="H29" s="3"/>
      <c r="I29" s="3"/>
      <c r="J29" s="3"/>
      <c r="K29" s="3"/>
      <c r="L29" s="3"/>
    </row>
    <row r="30" spans="1:12" s="2" customFormat="1" ht="12.75" customHeight="1">
      <c r="A30" s="60">
        <v>2132</v>
      </c>
      <c r="B30" s="51" t="s">
        <v>37</v>
      </c>
      <c r="C30" s="52">
        <v>14920</v>
      </c>
      <c r="D30" s="52">
        <v>14441.99</v>
      </c>
      <c r="E30" s="59">
        <f t="shared" si="0"/>
        <v>0.9679617962466488</v>
      </c>
      <c r="F30" s="3"/>
      <c r="G30" s="3"/>
      <c r="H30" s="3"/>
      <c r="I30" s="3"/>
      <c r="J30" s="3"/>
      <c r="K30" s="3"/>
      <c r="L30" s="3"/>
    </row>
    <row r="31" spans="1:12" s="2" customFormat="1" ht="12.75" customHeight="1">
      <c r="A31" s="60">
        <v>2132</v>
      </c>
      <c r="B31" s="51" t="s">
        <v>38</v>
      </c>
      <c r="C31" s="52">
        <v>25555</v>
      </c>
      <c r="D31" s="52">
        <v>22762.28</v>
      </c>
      <c r="E31" s="59">
        <f t="shared" si="0"/>
        <v>0.8907172764625317</v>
      </c>
      <c r="F31" s="3"/>
      <c r="G31" s="3"/>
      <c r="H31" s="3"/>
      <c r="I31" s="3"/>
      <c r="J31" s="3"/>
      <c r="K31" s="3"/>
      <c r="L31" s="3"/>
    </row>
    <row r="32" spans="1:12" s="2" customFormat="1" ht="12.75" customHeight="1" thickBot="1">
      <c r="A32" s="61">
        <v>2133</v>
      </c>
      <c r="B32" s="62" t="s">
        <v>143</v>
      </c>
      <c r="C32" s="63">
        <v>1735</v>
      </c>
      <c r="D32" s="63">
        <v>2634.48</v>
      </c>
      <c r="E32" s="64">
        <f t="shared" si="0"/>
        <v>1.5184322766570606</v>
      </c>
      <c r="F32" s="3"/>
      <c r="G32" s="3"/>
      <c r="H32" s="3"/>
      <c r="I32" s="3"/>
      <c r="J32" s="3"/>
      <c r="K32" s="3"/>
      <c r="L32" s="3"/>
    </row>
    <row r="33" spans="1:12" s="2" customFormat="1" ht="12.75" customHeight="1" thickBot="1">
      <c r="A33" s="48" t="s">
        <v>142</v>
      </c>
      <c r="B33" s="49"/>
      <c r="C33" s="50">
        <v>500</v>
      </c>
      <c r="D33" s="50">
        <v>2687.08</v>
      </c>
      <c r="E33" s="27">
        <f>IF(C33&lt;&gt;0,D33/C33,0)</f>
        <v>5.37416</v>
      </c>
      <c r="F33" s="3"/>
      <c r="G33" s="3"/>
      <c r="H33" s="3"/>
      <c r="I33" s="3"/>
      <c r="J33" s="3"/>
      <c r="K33" s="3"/>
      <c r="L33" s="3"/>
    </row>
    <row r="34" spans="1:12" s="2" customFormat="1" ht="12.75" customHeight="1" thickBot="1">
      <c r="A34" s="17" t="s">
        <v>39</v>
      </c>
      <c r="B34" s="18"/>
      <c r="C34" s="16">
        <f>SUM(C36:C41)</f>
        <v>1932.24</v>
      </c>
      <c r="D34" s="16">
        <f>SUM(D36:D41)</f>
        <v>6974.289999999999</v>
      </c>
      <c r="E34" s="28">
        <f>IF(C34&lt;&gt;0,D34/C34,0)</f>
        <v>3.609432575663478</v>
      </c>
      <c r="F34" s="3"/>
      <c r="G34" s="3"/>
      <c r="H34" s="3"/>
      <c r="I34" s="3"/>
      <c r="J34" s="3"/>
      <c r="K34" s="3"/>
      <c r="L34" s="3"/>
    </row>
    <row r="35" spans="1:12" s="2" customFormat="1" ht="12.75" customHeight="1">
      <c r="A35" s="54" t="s">
        <v>20</v>
      </c>
      <c r="B35" s="55"/>
      <c r="C35" s="56"/>
      <c r="D35" s="56"/>
      <c r="E35" s="57"/>
      <c r="F35" s="3"/>
      <c r="G35" s="3"/>
      <c r="H35" s="3"/>
      <c r="I35" s="3"/>
      <c r="J35" s="3"/>
      <c r="K35" s="3"/>
      <c r="L35" s="3"/>
    </row>
    <row r="36" spans="1:12" s="2" customFormat="1" ht="12.75" customHeight="1">
      <c r="A36" s="60">
        <v>2210</v>
      </c>
      <c r="B36" s="51" t="s">
        <v>100</v>
      </c>
      <c r="C36" s="52">
        <v>1450</v>
      </c>
      <c r="D36" s="52">
        <v>5185.13</v>
      </c>
      <c r="E36" s="59">
        <f aca="true" t="shared" si="1" ref="E36:E41">IF(C36&lt;&gt;0,D36/C36,0)</f>
        <v>3.5759517241379313</v>
      </c>
      <c r="F36" s="3"/>
      <c r="G36" s="3"/>
      <c r="H36" s="3"/>
      <c r="I36" s="3"/>
      <c r="J36" s="3"/>
      <c r="K36" s="3"/>
      <c r="L36" s="3"/>
    </row>
    <row r="37" spans="1:12" s="2" customFormat="1" ht="12.75" customHeight="1">
      <c r="A37" s="60">
        <v>2229</v>
      </c>
      <c r="B37" s="51" t="s">
        <v>124</v>
      </c>
      <c r="C37" s="52">
        <v>43.34</v>
      </c>
      <c r="D37" s="52">
        <v>181.85</v>
      </c>
      <c r="E37" s="59">
        <f t="shared" si="1"/>
        <v>4.195892939547761</v>
      </c>
      <c r="F37" s="3"/>
      <c r="G37" s="3"/>
      <c r="H37" s="3"/>
      <c r="I37" s="3"/>
      <c r="J37" s="3"/>
      <c r="K37" s="3"/>
      <c r="L37" s="3"/>
    </row>
    <row r="38" spans="1:12" s="2" customFormat="1" ht="12.75" customHeight="1">
      <c r="A38" s="60">
        <v>2310</v>
      </c>
      <c r="B38" s="51" t="s">
        <v>40</v>
      </c>
      <c r="C38" s="52">
        <v>28.9</v>
      </c>
      <c r="D38" s="52">
        <v>5.53</v>
      </c>
      <c r="E38" s="59">
        <f t="shared" si="1"/>
        <v>0.19134948096885815</v>
      </c>
      <c r="F38" s="3"/>
      <c r="G38" s="3"/>
      <c r="H38" s="3"/>
      <c r="I38" s="3"/>
      <c r="J38" s="3"/>
      <c r="K38" s="3"/>
      <c r="L38" s="3"/>
    </row>
    <row r="39" spans="1:12" s="2" customFormat="1" ht="12.75" customHeight="1">
      <c r="A39" s="60">
        <v>2322</v>
      </c>
      <c r="B39" s="51" t="s">
        <v>119</v>
      </c>
      <c r="C39" s="52">
        <v>0</v>
      </c>
      <c r="D39" s="52">
        <v>14.78</v>
      </c>
      <c r="E39" s="59">
        <f t="shared" si="1"/>
        <v>0</v>
      </c>
      <c r="F39" s="3"/>
      <c r="G39" s="3"/>
      <c r="H39" s="3"/>
      <c r="I39" s="3"/>
      <c r="J39" s="3"/>
      <c r="K39" s="3"/>
      <c r="L39" s="3"/>
    </row>
    <row r="40" spans="1:12" s="2" customFormat="1" ht="12.75" customHeight="1">
      <c r="A40" s="60">
        <v>2324</v>
      </c>
      <c r="B40" s="51" t="s">
        <v>41</v>
      </c>
      <c r="C40" s="52">
        <v>380</v>
      </c>
      <c r="D40" s="52">
        <v>1030.69</v>
      </c>
      <c r="E40" s="59">
        <f t="shared" si="1"/>
        <v>2.712342105263158</v>
      </c>
      <c r="F40" s="3"/>
      <c r="G40" s="3"/>
      <c r="H40" s="3"/>
      <c r="I40" s="3"/>
      <c r="J40" s="3"/>
      <c r="K40" s="3"/>
      <c r="L40" s="3"/>
    </row>
    <row r="41" spans="1:12" s="2" customFormat="1" ht="12.75" customHeight="1" thickBot="1">
      <c r="A41" s="65" t="s">
        <v>42</v>
      </c>
      <c r="B41" s="62" t="s">
        <v>39</v>
      </c>
      <c r="C41" s="63">
        <v>30</v>
      </c>
      <c r="D41" s="63">
        <v>556.31</v>
      </c>
      <c r="E41" s="64">
        <f t="shared" si="1"/>
        <v>18.543666666666663</v>
      </c>
      <c r="F41" s="3"/>
      <c r="G41" s="3"/>
      <c r="H41" s="3"/>
      <c r="I41" s="3"/>
      <c r="J41" s="3"/>
      <c r="K41" s="3"/>
      <c r="L41" s="3"/>
    </row>
    <row r="42" spans="1:12" s="2" customFormat="1" ht="12.75" customHeight="1" thickBot="1">
      <c r="A42" s="17" t="s">
        <v>43</v>
      </c>
      <c r="B42" s="18"/>
      <c r="C42" s="16">
        <f>SUM(C44:C44)</f>
        <v>0</v>
      </c>
      <c r="D42" s="16">
        <f>SUM(D44:D44)</f>
        <v>765.28</v>
      </c>
      <c r="E42" s="28">
        <f>IF(C42&lt;&gt;0,D42/C42,0)</f>
        <v>0</v>
      </c>
      <c r="F42" s="3"/>
      <c r="G42" s="3"/>
      <c r="H42" s="3"/>
      <c r="I42" s="3"/>
      <c r="J42" s="3"/>
      <c r="K42" s="3"/>
      <c r="L42" s="3"/>
    </row>
    <row r="43" spans="1:12" s="2" customFormat="1" ht="12.75" customHeight="1">
      <c r="A43" s="54" t="s">
        <v>20</v>
      </c>
      <c r="B43" s="55"/>
      <c r="C43" s="56"/>
      <c r="D43" s="56"/>
      <c r="E43" s="57"/>
      <c r="F43" s="3"/>
      <c r="G43" s="3"/>
      <c r="H43" s="3"/>
      <c r="I43" s="3"/>
      <c r="J43" s="3"/>
      <c r="K43" s="3"/>
      <c r="L43" s="3"/>
    </row>
    <row r="44" spans="1:12" s="2" customFormat="1" ht="12.75" customHeight="1" thickBot="1">
      <c r="A44" s="61">
        <v>2460</v>
      </c>
      <c r="B44" s="62" t="s">
        <v>101</v>
      </c>
      <c r="C44" s="63">
        <v>0</v>
      </c>
      <c r="D44" s="63">
        <v>765.28</v>
      </c>
      <c r="E44" s="64">
        <f>IF(C44&lt;&gt;0,D44/C44,0)</f>
        <v>0</v>
      </c>
      <c r="F44" s="3"/>
      <c r="G44" s="3"/>
      <c r="H44" s="3"/>
      <c r="I44" s="3"/>
      <c r="J44" s="3"/>
      <c r="K44" s="3"/>
      <c r="L44" s="3"/>
    </row>
    <row r="45" spans="1:12" s="2" customFormat="1" ht="12.75" customHeight="1" thickBot="1">
      <c r="A45" s="66" t="s">
        <v>44</v>
      </c>
      <c r="B45" s="67"/>
      <c r="C45" s="43">
        <f>SUM(C47:C50)</f>
        <v>13008.3</v>
      </c>
      <c r="D45" s="43">
        <f>SUM(D47:D50)</f>
        <v>43383.98</v>
      </c>
      <c r="E45" s="68">
        <f>IF(C45&lt;&gt;0,D45/C45,0)</f>
        <v>3.335099897757586</v>
      </c>
      <c r="F45" s="3"/>
      <c r="G45" s="3"/>
      <c r="H45" s="3"/>
      <c r="I45" s="3"/>
      <c r="J45" s="3"/>
      <c r="K45" s="3"/>
      <c r="L45" s="3"/>
    </row>
    <row r="46" spans="1:12" s="2" customFormat="1" ht="12.75" customHeight="1">
      <c r="A46" s="54" t="s">
        <v>20</v>
      </c>
      <c r="B46" s="55"/>
      <c r="C46" s="56"/>
      <c r="D46" s="56"/>
      <c r="E46" s="57"/>
      <c r="F46" s="3"/>
      <c r="G46" s="3"/>
      <c r="H46" s="3"/>
      <c r="I46" s="3"/>
      <c r="J46" s="3"/>
      <c r="K46" s="3"/>
      <c r="L46" s="3"/>
    </row>
    <row r="47" spans="1:12" s="2" customFormat="1" ht="12.75" customHeight="1">
      <c r="A47" s="60">
        <v>3111</v>
      </c>
      <c r="B47" s="51" t="s">
        <v>45</v>
      </c>
      <c r="C47" s="52">
        <v>5000</v>
      </c>
      <c r="D47" s="52">
        <v>21216.89</v>
      </c>
      <c r="E47" s="59">
        <f>IF(C47&lt;&gt;0,D47/C47,0)</f>
        <v>4.243378</v>
      </c>
      <c r="F47" s="3"/>
      <c r="G47" s="3"/>
      <c r="H47" s="3"/>
      <c r="I47" s="3"/>
      <c r="J47" s="3"/>
      <c r="K47" s="3"/>
      <c r="L47" s="3"/>
    </row>
    <row r="48" spans="1:12" s="2" customFormat="1" ht="12.75" customHeight="1">
      <c r="A48" s="60">
        <v>3112</v>
      </c>
      <c r="B48" s="51" t="s">
        <v>46</v>
      </c>
      <c r="C48" s="52">
        <v>3832</v>
      </c>
      <c r="D48" s="52">
        <v>16931.93</v>
      </c>
      <c r="E48" s="59">
        <f>IF(C48&lt;&gt;0,D48/C48,0)</f>
        <v>4.418562108559499</v>
      </c>
      <c r="F48" s="3"/>
      <c r="G48" s="3"/>
      <c r="H48" s="3"/>
      <c r="I48" s="3"/>
      <c r="J48" s="3"/>
      <c r="K48" s="3"/>
      <c r="L48" s="3"/>
    </row>
    <row r="49" spans="1:12" s="2" customFormat="1" ht="12.75" customHeight="1">
      <c r="A49" s="60">
        <v>3112</v>
      </c>
      <c r="B49" s="51" t="s">
        <v>47</v>
      </c>
      <c r="C49" s="52">
        <v>500</v>
      </c>
      <c r="D49" s="52">
        <v>1507.9</v>
      </c>
      <c r="E49" s="59">
        <f>IF(C49&lt;&gt;0,D49/C49,0)</f>
        <v>3.0158</v>
      </c>
      <c r="F49" s="3"/>
      <c r="G49" s="3"/>
      <c r="H49" s="3"/>
      <c r="I49" s="3"/>
      <c r="J49" s="3"/>
      <c r="K49" s="3"/>
      <c r="L49" s="3"/>
    </row>
    <row r="50" spans="1:12" s="2" customFormat="1" ht="12.75" customHeight="1">
      <c r="A50" s="60">
        <v>3201</v>
      </c>
      <c r="B50" s="51" t="s">
        <v>190</v>
      </c>
      <c r="C50" s="52">
        <v>3676.3</v>
      </c>
      <c r="D50" s="52">
        <v>3727.26</v>
      </c>
      <c r="E50" s="59">
        <f>IF(C50&lt;&gt;0,D50/C50,0)</f>
        <v>1.0138617631858118</v>
      </c>
      <c r="F50" s="3"/>
      <c r="G50" s="3"/>
      <c r="H50" s="3"/>
      <c r="I50" s="3"/>
      <c r="J50" s="3"/>
      <c r="K50" s="3"/>
      <c r="L50" s="3"/>
    </row>
    <row r="51" spans="1:12" s="2" customFormat="1" ht="12.75" customHeight="1">
      <c r="A51" s="30"/>
      <c r="B51" s="30"/>
      <c r="C51" s="69"/>
      <c r="D51" s="69"/>
      <c r="E51" s="42"/>
      <c r="F51" s="3"/>
      <c r="G51" s="3"/>
      <c r="H51" s="3"/>
      <c r="I51" s="3"/>
      <c r="J51" s="3"/>
      <c r="K51" s="3"/>
      <c r="L51" s="3"/>
    </row>
    <row r="52" spans="1:12" s="2" customFormat="1" ht="12.75" customHeight="1" thickBot="1">
      <c r="A52" s="30"/>
      <c r="B52" s="30"/>
      <c r="C52" s="69"/>
      <c r="D52" s="69"/>
      <c r="E52" s="42"/>
      <c r="F52" s="3"/>
      <c r="G52" s="3"/>
      <c r="H52" s="3"/>
      <c r="I52" s="3"/>
      <c r="J52" s="3"/>
      <c r="K52" s="3"/>
      <c r="L52" s="3"/>
    </row>
    <row r="53" spans="1:12" s="2" customFormat="1" ht="27" customHeight="1">
      <c r="A53" s="8" t="s">
        <v>196</v>
      </c>
      <c r="B53" s="9"/>
      <c r="C53" s="10" t="s">
        <v>16</v>
      </c>
      <c r="D53" s="10" t="s">
        <v>17</v>
      </c>
      <c r="E53" s="11" t="s">
        <v>18</v>
      </c>
      <c r="F53" s="3"/>
      <c r="G53" s="3"/>
      <c r="H53" s="3"/>
      <c r="I53" s="3"/>
      <c r="J53" s="3"/>
      <c r="K53" s="3"/>
      <c r="L53" s="3"/>
    </row>
    <row r="54" spans="1:12" s="2" customFormat="1" ht="12.75" customHeight="1" thickBot="1">
      <c r="A54" s="21" t="s">
        <v>0</v>
      </c>
      <c r="B54" s="22" t="s">
        <v>1</v>
      </c>
      <c r="C54" s="22" t="s">
        <v>2</v>
      </c>
      <c r="D54" s="22" t="s">
        <v>3</v>
      </c>
      <c r="E54" s="26" t="s">
        <v>4</v>
      </c>
      <c r="F54" s="3"/>
      <c r="G54" s="3"/>
      <c r="H54" s="3"/>
      <c r="I54" s="3"/>
      <c r="J54" s="3"/>
      <c r="K54" s="3"/>
      <c r="L54" s="3"/>
    </row>
    <row r="55" spans="1:12" s="2" customFormat="1" ht="12.75" customHeight="1" thickBot="1">
      <c r="A55" s="44" t="s">
        <v>48</v>
      </c>
      <c r="B55" s="45"/>
      <c r="C55" s="46">
        <f>SUM(C57:C77)</f>
        <v>143593.38</v>
      </c>
      <c r="D55" s="46">
        <f>SUM(D57:D77)</f>
        <v>144418.56</v>
      </c>
      <c r="E55" s="47">
        <f>IF(C55&lt;&gt;0,D55/C55,0)</f>
        <v>1.0057466437519613</v>
      </c>
      <c r="F55" s="3"/>
      <c r="G55" s="3"/>
      <c r="H55" s="3"/>
      <c r="I55" s="3"/>
      <c r="J55" s="3"/>
      <c r="K55" s="3"/>
      <c r="L55" s="3"/>
    </row>
    <row r="56" spans="1:12" s="2" customFormat="1" ht="12.75" customHeight="1">
      <c r="A56" s="54" t="s">
        <v>20</v>
      </c>
      <c r="B56" s="55"/>
      <c r="C56" s="56"/>
      <c r="D56" s="56"/>
      <c r="E56" s="57"/>
      <c r="F56" s="3"/>
      <c r="G56" s="3"/>
      <c r="H56" s="3"/>
      <c r="I56" s="3"/>
      <c r="J56" s="3"/>
      <c r="K56" s="3"/>
      <c r="L56" s="3"/>
    </row>
    <row r="57" spans="1:12" s="2" customFormat="1" ht="12.75" customHeight="1">
      <c r="A57" s="73">
        <v>4111</v>
      </c>
      <c r="B57" s="53" t="s">
        <v>191</v>
      </c>
      <c r="C57" s="100">
        <v>397.9</v>
      </c>
      <c r="D57" s="100">
        <v>397.93</v>
      </c>
      <c r="E57" s="59">
        <f>IF(C57&lt;&gt;0,D57/C57,0)</f>
        <v>1.0000753958280977</v>
      </c>
      <c r="F57" s="3"/>
      <c r="G57" s="3"/>
      <c r="H57" s="3"/>
      <c r="I57" s="3"/>
      <c r="J57" s="3"/>
      <c r="K57" s="3"/>
      <c r="L57" s="3"/>
    </row>
    <row r="58" spans="1:12" s="2" customFormat="1" ht="12.75" customHeight="1">
      <c r="A58" s="73">
        <v>4111</v>
      </c>
      <c r="B58" s="53" t="s">
        <v>232</v>
      </c>
      <c r="C58" s="100">
        <v>355</v>
      </c>
      <c r="D58" s="100">
        <v>355</v>
      </c>
      <c r="E58" s="59">
        <f>IF(C58&lt;&gt;0,D58/C58,0)</f>
        <v>1</v>
      </c>
      <c r="F58" s="3"/>
      <c r="G58" s="3"/>
      <c r="H58" s="3"/>
      <c r="I58" s="3"/>
      <c r="J58" s="3"/>
      <c r="K58" s="3"/>
      <c r="L58" s="3"/>
    </row>
    <row r="59" spans="1:12" s="2" customFormat="1" ht="12.75" customHeight="1">
      <c r="A59" s="60">
        <v>4112</v>
      </c>
      <c r="B59" s="71" t="s">
        <v>165</v>
      </c>
      <c r="C59" s="72">
        <v>2441.66</v>
      </c>
      <c r="D59" s="72">
        <v>2441.66</v>
      </c>
      <c r="E59" s="59">
        <f>IF(C59&lt;&gt;0,D59/C59,0)</f>
        <v>1</v>
      </c>
      <c r="F59" s="3"/>
      <c r="G59" s="3"/>
      <c r="H59" s="3"/>
      <c r="I59" s="3"/>
      <c r="J59" s="3"/>
      <c r="K59" s="3"/>
      <c r="L59" s="3"/>
    </row>
    <row r="60" spans="1:12" s="2" customFormat="1" ht="12.75" customHeight="1">
      <c r="A60" s="60">
        <v>4112</v>
      </c>
      <c r="B60" s="71" t="s">
        <v>49</v>
      </c>
      <c r="C60" s="72">
        <v>19562.78</v>
      </c>
      <c r="D60" s="72">
        <v>19562.78</v>
      </c>
      <c r="E60" s="59">
        <f aca="true" t="shared" si="2" ref="E60:E78">IF(C60&lt;&gt;0,D60/C60,0)</f>
        <v>1</v>
      </c>
      <c r="F60" s="3"/>
      <c r="G60" s="3"/>
      <c r="H60" s="3"/>
      <c r="I60" s="3"/>
      <c r="J60" s="3"/>
      <c r="K60" s="3"/>
      <c r="L60" s="3"/>
    </row>
    <row r="61" spans="1:12" s="2" customFormat="1" ht="12.75" customHeight="1">
      <c r="A61" s="60">
        <v>4112</v>
      </c>
      <c r="B61" s="71" t="s">
        <v>50</v>
      </c>
      <c r="C61" s="72">
        <v>5469.84</v>
      </c>
      <c r="D61" s="72">
        <v>5469.84</v>
      </c>
      <c r="E61" s="59">
        <f t="shared" si="2"/>
        <v>1</v>
      </c>
      <c r="F61" s="3"/>
      <c r="G61" s="3"/>
      <c r="H61" s="3"/>
      <c r="I61" s="3"/>
      <c r="J61" s="3"/>
      <c r="K61" s="3"/>
      <c r="L61" s="3"/>
    </row>
    <row r="62" spans="1:12" s="2" customFormat="1" ht="12.75" customHeight="1">
      <c r="A62" s="60">
        <v>4112</v>
      </c>
      <c r="B62" s="71" t="s">
        <v>51</v>
      </c>
      <c r="C62" s="72">
        <v>23000</v>
      </c>
      <c r="D62" s="72">
        <v>23000</v>
      </c>
      <c r="E62" s="59">
        <f t="shared" si="2"/>
        <v>1</v>
      </c>
      <c r="F62" s="3"/>
      <c r="G62" s="3"/>
      <c r="H62" s="3"/>
      <c r="I62" s="3"/>
      <c r="J62" s="3"/>
      <c r="K62" s="3"/>
      <c r="L62" s="3"/>
    </row>
    <row r="63" spans="1:12" s="2" customFormat="1" ht="12.75" customHeight="1">
      <c r="A63" s="60">
        <v>4113</v>
      </c>
      <c r="B63" s="71" t="s">
        <v>233</v>
      </c>
      <c r="C63" s="72">
        <v>744.5</v>
      </c>
      <c r="D63" s="72">
        <v>744.46</v>
      </c>
      <c r="E63" s="59">
        <f t="shared" si="2"/>
        <v>0.9999462726662189</v>
      </c>
      <c r="F63" s="3"/>
      <c r="G63" s="3"/>
      <c r="H63" s="3"/>
      <c r="I63" s="3"/>
      <c r="J63" s="3"/>
      <c r="K63" s="3"/>
      <c r="L63" s="3"/>
    </row>
    <row r="64" spans="1:12" s="2" customFormat="1" ht="12.75" customHeight="1">
      <c r="A64" s="60">
        <v>4122</v>
      </c>
      <c r="B64" s="71" t="s">
        <v>125</v>
      </c>
      <c r="C64" s="72">
        <v>68669.8</v>
      </c>
      <c r="D64" s="72">
        <v>68669.88</v>
      </c>
      <c r="E64" s="59">
        <f t="shared" si="2"/>
        <v>1.0000011649953837</v>
      </c>
      <c r="F64" s="3"/>
      <c r="G64" s="3"/>
      <c r="H64" s="3"/>
      <c r="I64" s="3"/>
      <c r="J64" s="3"/>
      <c r="K64" s="3"/>
      <c r="L64" s="3"/>
    </row>
    <row r="65" spans="1:12" s="2" customFormat="1" ht="12.75" customHeight="1">
      <c r="A65" s="60">
        <v>4122</v>
      </c>
      <c r="B65" s="71" t="s">
        <v>145</v>
      </c>
      <c r="C65" s="72">
        <v>206.5</v>
      </c>
      <c r="D65" s="72">
        <v>166.6</v>
      </c>
      <c r="E65" s="59">
        <f t="shared" si="2"/>
        <v>0.8067796610169491</v>
      </c>
      <c r="F65" s="3"/>
      <c r="G65" s="3"/>
      <c r="H65" s="3"/>
      <c r="I65" s="3"/>
      <c r="J65" s="3"/>
      <c r="K65" s="3"/>
      <c r="L65" s="3"/>
    </row>
    <row r="66" spans="1:12" s="2" customFormat="1" ht="12.75" customHeight="1">
      <c r="A66" s="60">
        <v>4122</v>
      </c>
      <c r="B66" s="71" t="s">
        <v>236</v>
      </c>
      <c r="C66" s="72">
        <v>43.9</v>
      </c>
      <c r="D66" s="72">
        <v>43.84</v>
      </c>
      <c r="E66" s="59">
        <f t="shared" si="2"/>
        <v>0.9986332574031892</v>
      </c>
      <c r="F66" s="3"/>
      <c r="G66" s="3"/>
      <c r="H66" s="3"/>
      <c r="I66" s="3"/>
      <c r="J66" s="3"/>
      <c r="K66" s="3"/>
      <c r="L66" s="3"/>
    </row>
    <row r="67" spans="1:12" s="2" customFormat="1" ht="12.75" customHeight="1">
      <c r="A67" s="60">
        <v>4122</v>
      </c>
      <c r="B67" s="71" t="s">
        <v>193</v>
      </c>
      <c r="C67" s="72">
        <v>590.84</v>
      </c>
      <c r="D67" s="72">
        <v>582.84</v>
      </c>
      <c r="E67" s="59">
        <f t="shared" si="2"/>
        <v>0.9864599553178526</v>
      </c>
      <c r="F67" s="3"/>
      <c r="G67" s="3"/>
      <c r="H67" s="3"/>
      <c r="I67" s="3"/>
      <c r="J67" s="3"/>
      <c r="K67" s="3"/>
      <c r="L67" s="3"/>
    </row>
    <row r="68" spans="1:12" s="2" customFormat="1" ht="12.75" customHeight="1">
      <c r="A68" s="60">
        <v>4122</v>
      </c>
      <c r="B68" s="71" t="s">
        <v>237</v>
      </c>
      <c r="C68" s="72">
        <v>320</v>
      </c>
      <c r="D68" s="72">
        <v>320</v>
      </c>
      <c r="E68" s="59">
        <f t="shared" si="2"/>
        <v>1</v>
      </c>
      <c r="F68" s="3"/>
      <c r="G68" s="3"/>
      <c r="H68" s="3"/>
      <c r="I68" s="3"/>
      <c r="J68" s="3"/>
      <c r="K68" s="3"/>
      <c r="L68" s="3"/>
    </row>
    <row r="69" spans="1:12" s="2" customFormat="1" ht="12.75" customHeight="1">
      <c r="A69" s="60">
        <v>4116</v>
      </c>
      <c r="B69" s="71" t="s">
        <v>166</v>
      </c>
      <c r="C69" s="72">
        <v>315</v>
      </c>
      <c r="D69" s="72">
        <v>314.94</v>
      </c>
      <c r="E69" s="59">
        <f t="shared" si="2"/>
        <v>0.9998095238095238</v>
      </c>
      <c r="F69" s="3"/>
      <c r="G69" s="3"/>
      <c r="H69" s="3"/>
      <c r="I69" s="3"/>
      <c r="J69" s="3"/>
      <c r="K69" s="3"/>
      <c r="L69" s="3"/>
    </row>
    <row r="70" spans="1:12" s="2" customFormat="1" ht="12.75" customHeight="1">
      <c r="A70" s="60">
        <v>4116</v>
      </c>
      <c r="B70" s="71" t="s">
        <v>194</v>
      </c>
      <c r="C70" s="72">
        <v>42</v>
      </c>
      <c r="D70" s="72">
        <v>42</v>
      </c>
      <c r="E70" s="59">
        <f t="shared" si="2"/>
        <v>1</v>
      </c>
      <c r="F70" s="3"/>
      <c r="G70" s="3"/>
      <c r="H70" s="3"/>
      <c r="I70" s="3"/>
      <c r="J70" s="3"/>
      <c r="K70" s="3"/>
      <c r="L70" s="3"/>
    </row>
    <row r="71" spans="1:12" s="2" customFormat="1" ht="12.75" customHeight="1">
      <c r="A71" s="60">
        <v>4116</v>
      </c>
      <c r="B71" s="71" t="s">
        <v>195</v>
      </c>
      <c r="C71" s="72">
        <v>36.2</v>
      </c>
      <c r="D71" s="72">
        <v>36.2</v>
      </c>
      <c r="E71" s="59">
        <f t="shared" si="2"/>
        <v>1</v>
      </c>
      <c r="F71" s="3"/>
      <c r="G71" s="3"/>
      <c r="H71" s="3"/>
      <c r="I71" s="3"/>
      <c r="J71" s="3"/>
      <c r="K71" s="3"/>
      <c r="L71" s="3"/>
    </row>
    <row r="72" spans="1:12" s="2" customFormat="1" ht="12.75" customHeight="1">
      <c r="A72" s="60">
        <v>4116</v>
      </c>
      <c r="B72" s="71" t="s">
        <v>234</v>
      </c>
      <c r="C72" s="72">
        <v>41.7</v>
      </c>
      <c r="D72" s="72">
        <v>41.68</v>
      </c>
      <c r="E72" s="59">
        <f t="shared" si="2"/>
        <v>0.9995203836930455</v>
      </c>
      <c r="F72" s="3"/>
      <c r="G72" s="3"/>
      <c r="H72" s="3"/>
      <c r="I72" s="3"/>
      <c r="J72" s="3"/>
      <c r="K72" s="3"/>
      <c r="L72" s="3"/>
    </row>
    <row r="73" spans="1:12" s="2" customFormat="1" ht="12.75" customHeight="1">
      <c r="A73" s="60">
        <v>4116</v>
      </c>
      <c r="B73" s="71" t="s">
        <v>235</v>
      </c>
      <c r="C73" s="72">
        <v>207.6</v>
      </c>
      <c r="D73" s="72">
        <v>207.6</v>
      </c>
      <c r="E73" s="59">
        <f t="shared" si="2"/>
        <v>1</v>
      </c>
      <c r="F73" s="3"/>
      <c r="G73" s="3"/>
      <c r="H73" s="3"/>
      <c r="I73" s="3"/>
      <c r="J73" s="3"/>
      <c r="K73" s="3"/>
      <c r="L73" s="3"/>
    </row>
    <row r="74" spans="1:12" s="2" customFormat="1" ht="12.75" customHeight="1">
      <c r="A74" s="60">
        <v>4121</v>
      </c>
      <c r="B74" s="71" t="s">
        <v>52</v>
      </c>
      <c r="C74" s="72">
        <v>2166.16</v>
      </c>
      <c r="D74" s="72">
        <v>1789.95</v>
      </c>
      <c r="E74" s="59">
        <f t="shared" si="2"/>
        <v>0.8263240019204492</v>
      </c>
      <c r="F74" s="3"/>
      <c r="G74" s="3"/>
      <c r="H74" s="3"/>
      <c r="I74" s="3"/>
      <c r="J74" s="3"/>
      <c r="K74" s="3"/>
      <c r="L74" s="3"/>
    </row>
    <row r="75" spans="1:12" s="2" customFormat="1" ht="12.75" customHeight="1">
      <c r="A75" s="60">
        <v>4131</v>
      </c>
      <c r="B75" s="71" t="s">
        <v>168</v>
      </c>
      <c r="C75" s="72">
        <v>12888</v>
      </c>
      <c r="D75" s="72">
        <v>13043.5</v>
      </c>
      <c r="E75" s="59">
        <f t="shared" si="2"/>
        <v>1.0120654872749846</v>
      </c>
      <c r="F75" s="3"/>
      <c r="G75" s="3"/>
      <c r="H75" s="3"/>
      <c r="I75" s="3"/>
      <c r="J75" s="3"/>
      <c r="K75" s="3"/>
      <c r="L75" s="3"/>
    </row>
    <row r="76" spans="1:12" s="2" customFormat="1" ht="12.75" customHeight="1">
      <c r="A76" s="60">
        <v>4216</v>
      </c>
      <c r="B76" s="71" t="s">
        <v>238</v>
      </c>
      <c r="C76" s="72">
        <v>6094</v>
      </c>
      <c r="D76" s="72">
        <v>6094</v>
      </c>
      <c r="E76" s="59">
        <f t="shared" si="2"/>
        <v>1</v>
      </c>
      <c r="F76" s="3"/>
      <c r="G76" s="3"/>
      <c r="H76" s="3"/>
      <c r="I76" s="3"/>
      <c r="J76" s="3"/>
      <c r="K76" s="3"/>
      <c r="L76" s="3"/>
    </row>
    <row r="77" spans="1:12" s="2" customFormat="1" ht="12.75" customHeight="1">
      <c r="A77" s="60">
        <v>4216</v>
      </c>
      <c r="B77" s="71" t="s">
        <v>192</v>
      </c>
      <c r="C77" s="72">
        <v>0</v>
      </c>
      <c r="D77" s="72">
        <v>1093.86</v>
      </c>
      <c r="E77" s="59">
        <f>IF(C77&lt;&gt;0,D77/C77,0)</f>
        <v>0</v>
      </c>
      <c r="F77" s="3"/>
      <c r="G77" s="3"/>
      <c r="H77" s="3"/>
      <c r="I77" s="3"/>
      <c r="J77" s="3"/>
      <c r="K77" s="3"/>
      <c r="L77" s="3"/>
    </row>
    <row r="78" spans="1:12" s="2" customFormat="1" ht="21" customHeight="1" thickBot="1">
      <c r="A78" s="23" t="s">
        <v>53</v>
      </c>
      <c r="B78" s="70"/>
      <c r="C78" s="50">
        <f>SUM(C55,C45,C42,C34,C33,C27,C23,C11,C4)</f>
        <v>358045.68</v>
      </c>
      <c r="D78" s="50">
        <f>SUM(D55,D45,D42,D34,D33,D27,D23,D11,D4)</f>
        <v>407747.33</v>
      </c>
      <c r="E78" s="27">
        <f t="shared" si="2"/>
        <v>1.1388137122615194</v>
      </c>
      <c r="F78" s="3"/>
      <c r="G78" s="3"/>
      <c r="H78" s="3"/>
      <c r="I78" s="3"/>
      <c r="J78" s="3"/>
      <c r="K78" s="3"/>
      <c r="L78" s="3"/>
    </row>
    <row r="79" spans="1:12" s="2" customFormat="1" ht="12.75" customHeight="1" thickBot="1">
      <c r="A79" s="32" t="s">
        <v>54</v>
      </c>
      <c r="B79" s="33"/>
      <c r="C79" s="34">
        <f>SUM(C81:C82)</f>
        <v>58893.6</v>
      </c>
      <c r="D79" s="34">
        <f>SUM(D81:D82)</f>
        <v>-40228.68</v>
      </c>
      <c r="E79" s="31"/>
      <c r="F79" s="3"/>
      <c r="G79" s="3"/>
      <c r="H79" s="3"/>
      <c r="I79" s="3"/>
      <c r="J79" s="3"/>
      <c r="K79" s="3"/>
      <c r="L79" s="3"/>
    </row>
    <row r="80" spans="1:12" s="2" customFormat="1" ht="12.75" customHeight="1">
      <c r="A80" s="73" t="s">
        <v>20</v>
      </c>
      <c r="B80" s="53"/>
      <c r="C80" s="74"/>
      <c r="D80" s="75"/>
      <c r="E80" s="76"/>
      <c r="F80" s="3"/>
      <c r="G80" s="3"/>
      <c r="H80" s="3"/>
      <c r="I80" s="3"/>
      <c r="J80" s="3"/>
      <c r="K80" s="3"/>
      <c r="L80" s="3"/>
    </row>
    <row r="81" spans="1:12" s="2" customFormat="1" ht="12.75" customHeight="1">
      <c r="A81" s="58" t="s">
        <v>55</v>
      </c>
      <c r="B81" s="51" t="s">
        <v>57</v>
      </c>
      <c r="C81" s="52">
        <v>65205.6</v>
      </c>
      <c r="D81" s="52">
        <v>-33962.39</v>
      </c>
      <c r="E81" s="59"/>
      <c r="F81" s="3"/>
      <c r="G81" s="3"/>
      <c r="H81" s="3"/>
      <c r="I81" s="3"/>
      <c r="J81" s="3"/>
      <c r="K81" s="3"/>
      <c r="L81" s="3"/>
    </row>
    <row r="82" spans="1:12" s="2" customFormat="1" ht="12.75" customHeight="1" thickBot="1">
      <c r="A82" s="65" t="s">
        <v>56</v>
      </c>
      <c r="B82" s="62" t="s">
        <v>58</v>
      </c>
      <c r="C82" s="63">
        <v>-6312</v>
      </c>
      <c r="D82" s="63">
        <v>-6266.29</v>
      </c>
      <c r="E82" s="64"/>
      <c r="F82" s="3"/>
      <c r="G82" s="3"/>
      <c r="H82" s="3"/>
      <c r="I82" s="3"/>
      <c r="J82" s="3"/>
      <c r="K82" s="3"/>
      <c r="L82" s="3"/>
    </row>
    <row r="83" spans="1:12" s="2" customFormat="1" ht="21" customHeight="1" thickBot="1">
      <c r="A83" s="23" t="s">
        <v>15</v>
      </c>
      <c r="B83" s="70"/>
      <c r="C83" s="50">
        <f>SUM(C78,C79)</f>
        <v>416939.27999999997</v>
      </c>
      <c r="D83" s="50">
        <f>SUM(D78,D79)</f>
        <v>367518.65</v>
      </c>
      <c r="E83" s="27">
        <f>IF(C83&lt;&gt;0,D83/C83,0)</f>
        <v>0.8814680401424401</v>
      </c>
      <c r="F83" s="3"/>
      <c r="G83" s="3"/>
      <c r="H83" s="3"/>
      <c r="I83" s="3"/>
      <c r="J83" s="3"/>
      <c r="K83" s="3"/>
      <c r="L83" s="3"/>
    </row>
    <row r="84" spans="1:5" ht="12.75">
      <c r="A84" s="1"/>
      <c r="B84" s="1"/>
      <c r="C84" s="3"/>
      <c r="D84" s="3"/>
      <c r="E84" s="3"/>
    </row>
    <row r="85" spans="1:5" ht="12.75">
      <c r="A85" s="1"/>
      <c r="B85" s="1"/>
      <c r="C85" s="3"/>
      <c r="D85" s="3"/>
      <c r="E85" s="3"/>
    </row>
    <row r="86" spans="1:5" ht="12.75">
      <c r="A86" s="1"/>
      <c r="B86" s="1"/>
      <c r="C86" s="3"/>
      <c r="D86" s="3"/>
      <c r="E86" s="3"/>
    </row>
    <row r="87" spans="1:5" ht="12.75">
      <c r="A87" s="1"/>
      <c r="B87" s="1"/>
      <c r="C87" s="3"/>
      <c r="D87" s="3"/>
      <c r="E87" s="3"/>
    </row>
    <row r="88" spans="1:5" ht="12.75">
      <c r="A88" s="1"/>
      <c r="B88" s="1"/>
      <c r="C88" s="3"/>
      <c r="D88" s="3"/>
      <c r="E88" s="3"/>
    </row>
  </sheetData>
  <printOptions horizontalCentered="1"/>
  <pageMargins left="0.3937007874015748" right="0.3937007874015748" top="1.3385826771653544" bottom="0.9448818897637796" header="0.4724409448818898" footer="0.5118110236220472"/>
  <pageSetup horizontalDpi="600" verticalDpi="600" orientation="portrait" paperSize="9" r:id="rId1"/>
  <headerFooter alignWithMargins="0">
    <oddHeader>&amp;L&amp;"Times New Roman CE,obyčejné"Městský úřad Mariánské Lázně&amp;C&amp;"Arial CE,tučné"&amp;11
&amp;12Plnění &amp;11příjmů za leden až prosinec
 2004 - detail&amp;10
&amp;"Arial CE,obyčejné"&amp;8(v tis.Kč )&amp;"Arial CE,tučné"&amp;10
&amp;RTabulka č. 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0"/>
  <sheetViews>
    <sheetView workbookViewId="0" topLeftCell="A1">
      <selection activeCell="B159" sqref="B159"/>
    </sheetView>
  </sheetViews>
  <sheetFormatPr defaultColWidth="9.00390625" defaultRowHeight="12.75"/>
  <cols>
    <col min="1" max="1" width="5.375" style="2" customWidth="1"/>
    <col min="2" max="2" width="38.25390625" style="2" customWidth="1"/>
    <col min="3" max="3" width="10.25390625" style="2" customWidth="1"/>
    <col min="4" max="5" width="9.25390625" style="2" customWidth="1"/>
  </cols>
  <sheetData>
    <row r="1" spans="1:5" s="2" customFormat="1" ht="27" customHeight="1">
      <c r="A1" s="6"/>
      <c r="B1" s="13" t="s">
        <v>196</v>
      </c>
      <c r="C1" s="10" t="s">
        <v>59</v>
      </c>
      <c r="D1" s="10" t="s">
        <v>17</v>
      </c>
      <c r="E1" s="11" t="s">
        <v>18</v>
      </c>
    </row>
    <row r="2" spans="1:5" s="2" customFormat="1" ht="13.5" thickBot="1">
      <c r="A2" s="7" t="s">
        <v>0</v>
      </c>
      <c r="B2" s="5" t="s">
        <v>1</v>
      </c>
      <c r="C2" s="22" t="s">
        <v>2</v>
      </c>
      <c r="D2" s="22" t="s">
        <v>3</v>
      </c>
      <c r="E2" s="26" t="s">
        <v>118</v>
      </c>
    </row>
    <row r="3" spans="1:5" s="2" customFormat="1" ht="12.75" customHeight="1" thickBot="1">
      <c r="A3" s="17" t="s">
        <v>5</v>
      </c>
      <c r="B3" s="19"/>
      <c r="C3" s="16">
        <f>SUM(C4,C13,C21,C27,C68,C88,C101,C136,C143,C149)</f>
        <v>345741.28</v>
      </c>
      <c r="D3" s="16">
        <f>SUM(D4,D13,D21,D27,D68,D88,D101,D136,D143,D149)</f>
        <v>320470.74999999994</v>
      </c>
      <c r="E3" s="27">
        <f>IF(C3&lt;&gt;0,D3/C3,0)</f>
        <v>0.9269091327480476</v>
      </c>
    </row>
    <row r="4" spans="1:5" s="2" customFormat="1" ht="12.75" customHeight="1" thickBot="1">
      <c r="A4" s="77" t="s">
        <v>86</v>
      </c>
      <c r="B4" s="78"/>
      <c r="C4" s="79">
        <f>SUM(C6:C12)</f>
        <v>43748.799999999996</v>
      </c>
      <c r="D4" s="80">
        <f>SUM(D6:D12)</f>
        <v>40126.42999999999</v>
      </c>
      <c r="E4" s="81">
        <f>IF(C4&lt;&gt;0,D4/C4,0)</f>
        <v>0.917200700362067</v>
      </c>
    </row>
    <row r="5" spans="1:5" s="2" customFormat="1" ht="12.75" customHeight="1">
      <c r="A5" s="82" t="s">
        <v>20</v>
      </c>
      <c r="B5" s="83"/>
      <c r="C5" s="84"/>
      <c r="D5" s="84"/>
      <c r="E5" s="85"/>
    </row>
    <row r="6" spans="1:5" s="2" customFormat="1" ht="12.75" customHeight="1">
      <c r="A6" s="60">
        <v>5011</v>
      </c>
      <c r="B6" s="51" t="s">
        <v>60</v>
      </c>
      <c r="C6" s="52">
        <v>30424.8</v>
      </c>
      <c r="D6" s="52">
        <v>27705.05</v>
      </c>
      <c r="E6" s="59">
        <f aca="true" t="shared" si="0" ref="E6:E13">IF(C6&lt;&gt;0,D6/C6,0)</f>
        <v>0.9106074649627935</v>
      </c>
    </row>
    <row r="7" spans="1:5" s="2" customFormat="1" ht="12.75" customHeight="1">
      <c r="A7" s="60">
        <v>5021</v>
      </c>
      <c r="B7" s="51" t="s">
        <v>61</v>
      </c>
      <c r="C7" s="52">
        <v>182.3</v>
      </c>
      <c r="D7" s="52">
        <v>131.59</v>
      </c>
      <c r="E7" s="59">
        <f t="shared" si="0"/>
        <v>0.7218321448162369</v>
      </c>
    </row>
    <row r="8" spans="1:5" s="2" customFormat="1" ht="12.75" customHeight="1">
      <c r="A8" s="60">
        <v>5028</v>
      </c>
      <c r="B8" s="51" t="s">
        <v>187</v>
      </c>
      <c r="C8" s="52">
        <v>30</v>
      </c>
      <c r="D8" s="52">
        <v>0</v>
      </c>
      <c r="E8" s="59">
        <f t="shared" si="0"/>
        <v>0</v>
      </c>
    </row>
    <row r="9" spans="1:5" s="2" customFormat="1" ht="12.75" customHeight="1">
      <c r="A9" s="60">
        <v>5023</v>
      </c>
      <c r="B9" s="51" t="s">
        <v>186</v>
      </c>
      <c r="C9" s="52">
        <v>1850</v>
      </c>
      <c r="D9" s="52">
        <v>1978.78</v>
      </c>
      <c r="E9" s="59">
        <f t="shared" si="0"/>
        <v>1.0696108108108109</v>
      </c>
    </row>
    <row r="10" spans="1:5" s="2" customFormat="1" ht="12.75" customHeight="1">
      <c r="A10" s="60">
        <v>5121</v>
      </c>
      <c r="B10" s="51" t="s">
        <v>103</v>
      </c>
      <c r="C10" s="52">
        <v>8365.5</v>
      </c>
      <c r="D10" s="52">
        <v>7662.7</v>
      </c>
      <c r="E10" s="59">
        <f t="shared" si="0"/>
        <v>0.9159882852190544</v>
      </c>
    </row>
    <row r="11" spans="1:5" s="2" customFormat="1" ht="12.75" customHeight="1">
      <c r="A11" s="104">
        <v>5122</v>
      </c>
      <c r="B11" s="105" t="s">
        <v>62</v>
      </c>
      <c r="C11" s="106">
        <v>2896.2</v>
      </c>
      <c r="D11" s="106">
        <v>2648.31</v>
      </c>
      <c r="E11" s="95">
        <f t="shared" si="0"/>
        <v>0.9144085353221463</v>
      </c>
    </row>
    <row r="12" spans="1:5" s="2" customFormat="1" ht="12.75" customHeight="1" thickBot="1">
      <c r="A12" s="61">
        <v>5128</v>
      </c>
      <c r="B12" s="62" t="s">
        <v>126</v>
      </c>
      <c r="C12" s="63">
        <v>0</v>
      </c>
      <c r="D12" s="63">
        <v>0</v>
      </c>
      <c r="E12" s="64">
        <f t="shared" si="0"/>
        <v>0</v>
      </c>
    </row>
    <row r="13" spans="1:5" s="2" customFormat="1" ht="12.75" customHeight="1" thickBot="1">
      <c r="A13" s="107" t="s">
        <v>120</v>
      </c>
      <c r="B13" s="108"/>
      <c r="C13" s="109">
        <f>SUM(C15:C20)</f>
        <v>4246.1</v>
      </c>
      <c r="D13" s="109">
        <f>SUM(D15:D20)</f>
        <v>3121.95</v>
      </c>
      <c r="E13" s="31">
        <f t="shared" si="0"/>
        <v>0.7352511716634087</v>
      </c>
    </row>
    <row r="14" spans="1:5" s="2" customFormat="1" ht="12.75" customHeight="1">
      <c r="A14" s="54" t="s">
        <v>20</v>
      </c>
      <c r="B14" s="55"/>
      <c r="C14" s="56"/>
      <c r="D14" s="56"/>
      <c r="E14" s="57"/>
    </row>
    <row r="15" spans="1:5" s="2" customFormat="1" ht="12.75" customHeight="1">
      <c r="A15" s="60">
        <v>5134</v>
      </c>
      <c r="B15" s="51" t="s">
        <v>63</v>
      </c>
      <c r="C15" s="52">
        <v>80</v>
      </c>
      <c r="D15" s="52">
        <v>56.53</v>
      </c>
      <c r="E15" s="59">
        <f aca="true" t="shared" si="1" ref="E15:E21">IF(C15&lt;&gt;0,D15/C15,0)</f>
        <v>0.7066250000000001</v>
      </c>
    </row>
    <row r="16" spans="1:5" s="2" customFormat="1" ht="12.75" customHeight="1">
      <c r="A16" s="60">
        <v>5136</v>
      </c>
      <c r="B16" s="51" t="s">
        <v>64</v>
      </c>
      <c r="C16" s="52">
        <v>126</v>
      </c>
      <c r="D16" s="52">
        <v>108.71</v>
      </c>
      <c r="E16" s="59">
        <f t="shared" si="1"/>
        <v>0.8627777777777778</v>
      </c>
    </row>
    <row r="17" spans="1:5" s="2" customFormat="1" ht="12.75" customHeight="1">
      <c r="A17" s="60">
        <v>5137</v>
      </c>
      <c r="B17" s="51" t="s">
        <v>65</v>
      </c>
      <c r="C17" s="52">
        <v>885.3</v>
      </c>
      <c r="D17" s="52">
        <v>823.51</v>
      </c>
      <c r="E17" s="59">
        <f t="shared" si="1"/>
        <v>0.9302044504687677</v>
      </c>
    </row>
    <row r="18" spans="1:5" s="2" customFormat="1" ht="12.75" customHeight="1">
      <c r="A18" s="60">
        <v>5138</v>
      </c>
      <c r="B18" s="51" t="s">
        <v>169</v>
      </c>
      <c r="C18" s="52">
        <v>7</v>
      </c>
      <c r="D18" s="52">
        <v>6.2</v>
      </c>
      <c r="E18" s="59">
        <f t="shared" si="1"/>
        <v>0.8857142857142858</v>
      </c>
    </row>
    <row r="19" spans="1:5" s="2" customFormat="1" ht="12.75" customHeight="1">
      <c r="A19" s="60">
        <v>5139</v>
      </c>
      <c r="B19" s="51" t="s">
        <v>6</v>
      </c>
      <c r="C19" s="52">
        <v>1077.8</v>
      </c>
      <c r="D19" s="52">
        <v>913.28</v>
      </c>
      <c r="E19" s="59">
        <f t="shared" si="1"/>
        <v>0.8473557246242346</v>
      </c>
    </row>
    <row r="20" spans="1:5" s="2" customFormat="1" ht="12.75" customHeight="1" thickBot="1">
      <c r="A20" s="61">
        <v>5141</v>
      </c>
      <c r="B20" s="62" t="s">
        <v>66</v>
      </c>
      <c r="C20" s="63">
        <v>2070</v>
      </c>
      <c r="D20" s="63">
        <v>1213.72</v>
      </c>
      <c r="E20" s="64">
        <f t="shared" si="1"/>
        <v>0.5863381642512078</v>
      </c>
    </row>
    <row r="21" spans="1:5" s="2" customFormat="1" ht="12.75" customHeight="1" thickBot="1">
      <c r="A21" s="14" t="s">
        <v>7</v>
      </c>
      <c r="B21" s="15"/>
      <c r="C21" s="20">
        <f>SUM(C23:C26)</f>
        <v>5657.1</v>
      </c>
      <c r="D21" s="20">
        <f>SUM(D23:D26)</f>
        <v>4633.53</v>
      </c>
      <c r="E21" s="29">
        <f t="shared" si="1"/>
        <v>0.8190645383677148</v>
      </c>
    </row>
    <row r="22" spans="1:5" s="2" customFormat="1" ht="12.75" customHeight="1">
      <c r="A22" s="54" t="s">
        <v>20</v>
      </c>
      <c r="B22" s="55"/>
      <c r="C22" s="56"/>
      <c r="D22" s="56"/>
      <c r="E22" s="57"/>
    </row>
    <row r="23" spans="1:5" s="2" customFormat="1" ht="12.75" customHeight="1">
      <c r="A23" s="60">
        <v>5151</v>
      </c>
      <c r="B23" s="51" t="s">
        <v>67</v>
      </c>
      <c r="C23" s="52">
        <v>668</v>
      </c>
      <c r="D23" s="52">
        <v>389.34</v>
      </c>
      <c r="E23" s="59">
        <f>IF(C23&lt;&gt;0,D23/C23,0)</f>
        <v>0.5828443113772455</v>
      </c>
    </row>
    <row r="24" spans="1:5" s="2" customFormat="1" ht="12.75" customHeight="1">
      <c r="A24" s="60">
        <v>5152</v>
      </c>
      <c r="B24" s="51" t="s">
        <v>68</v>
      </c>
      <c r="C24" s="52">
        <v>1370</v>
      </c>
      <c r="D24" s="52">
        <v>867.61</v>
      </c>
      <c r="E24" s="59">
        <f>IF(C24&lt;&gt;0,D24/C24,0)</f>
        <v>0.6332919708029198</v>
      </c>
    </row>
    <row r="25" spans="1:5" s="2" customFormat="1" ht="12.75" customHeight="1">
      <c r="A25" s="60">
        <v>5154</v>
      </c>
      <c r="B25" s="51" t="s">
        <v>69</v>
      </c>
      <c r="C25" s="52">
        <v>3291</v>
      </c>
      <c r="D25" s="52">
        <v>3083.75</v>
      </c>
      <c r="E25" s="59">
        <f>IF(C25&lt;&gt;0,D25/C25,0)</f>
        <v>0.9370252202977818</v>
      </c>
    </row>
    <row r="26" spans="1:5" s="2" customFormat="1" ht="12.75" customHeight="1" thickBot="1">
      <c r="A26" s="61">
        <v>5156</v>
      </c>
      <c r="B26" s="62" t="s">
        <v>70</v>
      </c>
      <c r="C26" s="63">
        <v>328.1</v>
      </c>
      <c r="D26" s="63">
        <v>292.83</v>
      </c>
      <c r="E26" s="64">
        <f>IF(C26&lt;&gt;0,D26/C26,0)</f>
        <v>0.8925022858884485</v>
      </c>
    </row>
    <row r="27" spans="1:5" s="2" customFormat="1" ht="12.75" customHeight="1" thickBot="1">
      <c r="A27" s="14" t="s">
        <v>8</v>
      </c>
      <c r="B27" s="15"/>
      <c r="C27" s="20">
        <f>SUM(C29:C36)</f>
        <v>66953.1</v>
      </c>
      <c r="D27" s="20">
        <f>SUM(D29:D36)</f>
        <v>59240.58</v>
      </c>
      <c r="E27" s="29">
        <f>IF(C27&lt;&gt;0,D27/C27,0)</f>
        <v>0.8848071261823575</v>
      </c>
    </row>
    <row r="28" spans="1:5" s="2" customFormat="1" ht="12.75" customHeight="1">
      <c r="A28" s="54" t="s">
        <v>20</v>
      </c>
      <c r="B28" s="55"/>
      <c r="C28" s="56"/>
      <c r="D28" s="56"/>
      <c r="E28" s="57"/>
    </row>
    <row r="29" spans="1:5" s="2" customFormat="1" ht="12.75" customHeight="1">
      <c r="A29" s="60">
        <v>5161</v>
      </c>
      <c r="B29" s="51" t="s">
        <v>71</v>
      </c>
      <c r="C29" s="52">
        <v>974.7</v>
      </c>
      <c r="D29" s="52">
        <v>876.33</v>
      </c>
      <c r="E29" s="59">
        <f aca="true" t="shared" si="2" ref="E29:E36">IF(C29&lt;&gt;0,D29/C29,0)</f>
        <v>0.8990766389658357</v>
      </c>
    </row>
    <row r="30" spans="1:5" s="2" customFormat="1" ht="12.75" customHeight="1">
      <c r="A30" s="60">
        <v>5162</v>
      </c>
      <c r="B30" s="51" t="s">
        <v>72</v>
      </c>
      <c r="C30" s="52">
        <v>1120.4</v>
      </c>
      <c r="D30" s="52">
        <v>1042.16</v>
      </c>
      <c r="E30" s="59">
        <f t="shared" si="2"/>
        <v>0.9301677972152802</v>
      </c>
    </row>
    <row r="31" spans="1:5" s="2" customFormat="1" ht="12.75" customHeight="1">
      <c r="A31" s="60">
        <v>5163</v>
      </c>
      <c r="B31" s="51" t="s">
        <v>73</v>
      </c>
      <c r="C31" s="52">
        <v>2387</v>
      </c>
      <c r="D31" s="52">
        <v>2236.4</v>
      </c>
      <c r="E31" s="59">
        <f t="shared" si="2"/>
        <v>0.9369082530372853</v>
      </c>
    </row>
    <row r="32" spans="1:5" s="2" customFormat="1" ht="12.75" customHeight="1">
      <c r="A32" s="60">
        <v>5164</v>
      </c>
      <c r="B32" s="51" t="s">
        <v>74</v>
      </c>
      <c r="C32" s="52">
        <v>602.3</v>
      </c>
      <c r="D32" s="52">
        <v>500.11</v>
      </c>
      <c r="E32" s="59">
        <f t="shared" si="2"/>
        <v>0.8303337207371743</v>
      </c>
    </row>
    <row r="33" spans="1:5" s="2" customFormat="1" ht="12.75" customHeight="1">
      <c r="A33" s="60">
        <v>5166</v>
      </c>
      <c r="B33" s="51" t="s">
        <v>75</v>
      </c>
      <c r="C33" s="52">
        <v>3141.1</v>
      </c>
      <c r="D33" s="52">
        <v>2556.22</v>
      </c>
      <c r="E33" s="59">
        <f t="shared" si="2"/>
        <v>0.8137977141765623</v>
      </c>
    </row>
    <row r="34" spans="1:5" s="2" customFormat="1" ht="12.75" customHeight="1">
      <c r="A34" s="60">
        <v>5167</v>
      </c>
      <c r="B34" s="51" t="s">
        <v>76</v>
      </c>
      <c r="C34" s="52">
        <v>363</v>
      </c>
      <c r="D34" s="52">
        <v>345.87</v>
      </c>
      <c r="E34" s="59">
        <f t="shared" si="2"/>
        <v>0.9528099173553719</v>
      </c>
    </row>
    <row r="35" spans="1:5" s="2" customFormat="1" ht="12.75" customHeight="1">
      <c r="A35" s="60">
        <v>5168</v>
      </c>
      <c r="B35" s="51" t="s">
        <v>77</v>
      </c>
      <c r="C35" s="52">
        <v>15</v>
      </c>
      <c r="D35" s="52">
        <v>13.21</v>
      </c>
      <c r="E35" s="59">
        <f t="shared" si="2"/>
        <v>0.8806666666666667</v>
      </c>
    </row>
    <row r="36" spans="1:5" s="2" customFormat="1" ht="12.75" customHeight="1">
      <c r="A36" s="60">
        <v>5169</v>
      </c>
      <c r="B36" s="51" t="s">
        <v>8</v>
      </c>
      <c r="C36" s="52">
        <f>SUM(C38:C67)</f>
        <v>58349.6</v>
      </c>
      <c r="D36" s="52">
        <f>SUM(D38:D67)</f>
        <v>51670.28</v>
      </c>
      <c r="E36" s="59">
        <f t="shared" si="2"/>
        <v>0.8855292924030328</v>
      </c>
    </row>
    <row r="37" spans="1:5" s="2" customFormat="1" ht="12.75" customHeight="1">
      <c r="A37" s="60"/>
      <c r="B37" s="51" t="s">
        <v>89</v>
      </c>
      <c r="C37" s="52"/>
      <c r="D37" s="52"/>
      <c r="E37" s="59"/>
    </row>
    <row r="38" spans="1:5" s="2" customFormat="1" ht="12.75" customHeight="1">
      <c r="A38" s="60"/>
      <c r="B38" s="51" t="s">
        <v>104</v>
      </c>
      <c r="C38" s="52">
        <v>290</v>
      </c>
      <c r="D38" s="52">
        <v>284.36</v>
      </c>
      <c r="E38" s="59"/>
    </row>
    <row r="39" spans="1:5" s="2" customFormat="1" ht="12.75" customHeight="1">
      <c r="A39" s="60"/>
      <c r="B39" s="51" t="s">
        <v>105</v>
      </c>
      <c r="C39" s="52">
        <v>9031.2</v>
      </c>
      <c r="D39" s="52">
        <v>8970.31</v>
      </c>
      <c r="E39" s="59"/>
    </row>
    <row r="40" spans="1:5" s="2" customFormat="1" ht="12.75" customHeight="1">
      <c r="A40" s="60"/>
      <c r="B40" s="51" t="s">
        <v>106</v>
      </c>
      <c r="C40" s="52">
        <v>144.8</v>
      </c>
      <c r="D40" s="52">
        <v>144.02</v>
      </c>
      <c r="E40" s="59"/>
    </row>
    <row r="41" spans="1:5" s="2" customFormat="1" ht="12.75" customHeight="1">
      <c r="A41" s="60"/>
      <c r="B41" s="51" t="s">
        <v>213</v>
      </c>
      <c r="C41" s="52">
        <v>372.8</v>
      </c>
      <c r="D41" s="52">
        <v>330</v>
      </c>
      <c r="E41" s="59"/>
    </row>
    <row r="42" spans="1:5" s="2" customFormat="1" ht="12.75" customHeight="1">
      <c r="A42" s="60"/>
      <c r="B42" s="51" t="s">
        <v>127</v>
      </c>
      <c r="C42" s="52">
        <v>20</v>
      </c>
      <c r="D42" s="52">
        <v>16.22</v>
      </c>
      <c r="E42" s="59"/>
    </row>
    <row r="43" spans="1:5" s="2" customFormat="1" ht="12.75" customHeight="1">
      <c r="A43" s="60"/>
      <c r="B43" s="51" t="s">
        <v>128</v>
      </c>
      <c r="C43" s="52">
        <v>6861.6</v>
      </c>
      <c r="D43" s="52">
        <v>2507.2</v>
      </c>
      <c r="E43" s="59"/>
    </row>
    <row r="44" spans="1:5" s="2" customFormat="1" ht="12.75" customHeight="1" thickBot="1">
      <c r="A44" s="61"/>
      <c r="B44" s="62" t="s">
        <v>97</v>
      </c>
      <c r="C44" s="63">
        <v>650</v>
      </c>
      <c r="D44" s="63">
        <v>649.23</v>
      </c>
      <c r="E44" s="64"/>
    </row>
    <row r="45" s="2" customFormat="1" ht="12.75" customHeight="1"/>
    <row r="46" s="2" customFormat="1" ht="12.75" customHeight="1"/>
    <row r="47" s="2" customFormat="1" ht="12.75" customHeight="1"/>
    <row r="48" s="2" customFormat="1" ht="12.75" customHeight="1"/>
    <row r="49" spans="1:5" s="2" customFormat="1" ht="12.75" customHeight="1" thickBot="1">
      <c r="A49" s="30"/>
      <c r="B49" s="30"/>
      <c r="C49" s="69"/>
      <c r="D49" s="69"/>
      <c r="E49" s="42"/>
    </row>
    <row r="50" spans="1:5" s="2" customFormat="1" ht="27" customHeight="1">
      <c r="A50" s="6"/>
      <c r="B50" s="13" t="s">
        <v>196</v>
      </c>
      <c r="C50" s="10" t="s">
        <v>59</v>
      </c>
      <c r="D50" s="10" t="s">
        <v>17</v>
      </c>
      <c r="E50" s="11" t="s">
        <v>18</v>
      </c>
    </row>
    <row r="51" spans="1:5" s="2" customFormat="1" ht="12.75" customHeight="1" thickBot="1">
      <c r="A51" s="101" t="s">
        <v>0</v>
      </c>
      <c r="B51" s="102" t="s">
        <v>1</v>
      </c>
      <c r="C51" s="103" t="s">
        <v>2</v>
      </c>
      <c r="D51" s="103" t="s">
        <v>3</v>
      </c>
      <c r="E51" s="26" t="s">
        <v>118</v>
      </c>
    </row>
    <row r="52" spans="1:5" s="2" customFormat="1" ht="12.75" customHeight="1">
      <c r="A52" s="115"/>
      <c r="B52" s="116" t="s">
        <v>131</v>
      </c>
      <c r="C52" s="117">
        <v>217.8</v>
      </c>
      <c r="D52" s="117">
        <v>217.43</v>
      </c>
      <c r="E52" s="118"/>
    </row>
    <row r="53" spans="1:5" s="2" customFormat="1" ht="12.75" customHeight="1">
      <c r="A53" s="60"/>
      <c r="B53" s="51" t="s">
        <v>214</v>
      </c>
      <c r="C53" s="52">
        <v>250</v>
      </c>
      <c r="D53" s="52">
        <v>250</v>
      </c>
      <c r="E53" s="59"/>
    </row>
    <row r="54" spans="1:5" s="2" customFormat="1" ht="12.75" customHeight="1">
      <c r="A54" s="60"/>
      <c r="B54" s="51" t="s">
        <v>137</v>
      </c>
      <c r="C54" s="52">
        <v>293</v>
      </c>
      <c r="D54" s="52">
        <v>193.65</v>
      </c>
      <c r="E54" s="59"/>
    </row>
    <row r="55" spans="1:5" s="2" customFormat="1" ht="12.75" customHeight="1">
      <c r="A55" s="60"/>
      <c r="B55" s="51" t="s">
        <v>108</v>
      </c>
      <c r="C55" s="52">
        <v>10500</v>
      </c>
      <c r="D55" s="52">
        <v>9239.36</v>
      </c>
      <c r="E55" s="59"/>
    </row>
    <row r="56" spans="1:5" s="2" customFormat="1" ht="12.75" customHeight="1">
      <c r="A56" s="60"/>
      <c r="B56" s="51" t="s">
        <v>109</v>
      </c>
      <c r="C56" s="52">
        <v>2200</v>
      </c>
      <c r="D56" s="52">
        <v>2200</v>
      </c>
      <c r="E56" s="59"/>
    </row>
    <row r="57" spans="1:5" s="2" customFormat="1" ht="12.75" customHeight="1">
      <c r="A57" s="60"/>
      <c r="B57" s="51" t="s">
        <v>107</v>
      </c>
      <c r="C57" s="52">
        <v>2500</v>
      </c>
      <c r="D57" s="52">
        <v>2299.72</v>
      </c>
      <c r="E57" s="59"/>
    </row>
    <row r="58" spans="1:5" s="2" customFormat="1" ht="12.75" customHeight="1">
      <c r="A58" s="60"/>
      <c r="B58" s="51" t="s">
        <v>122</v>
      </c>
      <c r="C58" s="52">
        <v>1740</v>
      </c>
      <c r="D58" s="52">
        <v>2083.85</v>
      </c>
      <c r="E58" s="59"/>
    </row>
    <row r="59" spans="1:5" s="2" customFormat="1" ht="12.75" customHeight="1">
      <c r="A59" s="60"/>
      <c r="B59" s="51" t="s">
        <v>162</v>
      </c>
      <c r="C59" s="52">
        <v>3405</v>
      </c>
      <c r="D59" s="52">
        <v>3367.93</v>
      </c>
      <c r="E59" s="59"/>
    </row>
    <row r="60" spans="1:5" s="2" customFormat="1" ht="12.75" customHeight="1">
      <c r="A60" s="60"/>
      <c r="B60" s="51" t="s">
        <v>170</v>
      </c>
      <c r="C60" s="52">
        <v>150</v>
      </c>
      <c r="D60" s="52">
        <v>0</v>
      </c>
      <c r="E60" s="59"/>
    </row>
    <row r="61" spans="1:5" s="2" customFormat="1" ht="12.75" customHeight="1">
      <c r="A61" s="60"/>
      <c r="B61" s="51" t="s">
        <v>129</v>
      </c>
      <c r="C61" s="52">
        <v>75</v>
      </c>
      <c r="D61" s="52">
        <v>69.72</v>
      </c>
      <c r="E61" s="59"/>
    </row>
    <row r="62" spans="1:5" s="2" customFormat="1" ht="12.75" customHeight="1">
      <c r="A62" s="60"/>
      <c r="B62" s="51" t="s">
        <v>130</v>
      </c>
      <c r="C62" s="52">
        <v>130</v>
      </c>
      <c r="D62" s="52">
        <v>83.68</v>
      </c>
      <c r="E62" s="59"/>
    </row>
    <row r="63" spans="1:5" s="2" customFormat="1" ht="12.75" customHeight="1">
      <c r="A63" s="60"/>
      <c r="B63" s="51" t="s">
        <v>171</v>
      </c>
      <c r="C63" s="52">
        <v>1677.9</v>
      </c>
      <c r="D63" s="52">
        <v>1641.85</v>
      </c>
      <c r="E63" s="59"/>
    </row>
    <row r="64" spans="1:5" s="2" customFormat="1" ht="12.75" customHeight="1">
      <c r="A64" s="60"/>
      <c r="B64" s="51" t="s">
        <v>138</v>
      </c>
      <c r="C64" s="52">
        <v>13771</v>
      </c>
      <c r="D64" s="52">
        <v>13593.56</v>
      </c>
      <c r="E64" s="59"/>
    </row>
    <row r="65" spans="1:5" s="2" customFormat="1" ht="12.75" customHeight="1">
      <c r="A65" s="60"/>
      <c r="B65" s="51" t="s">
        <v>146</v>
      </c>
      <c r="C65" s="52">
        <v>1529</v>
      </c>
      <c r="D65" s="52">
        <v>1308.79</v>
      </c>
      <c r="E65" s="59"/>
    </row>
    <row r="66" spans="1:5" s="2" customFormat="1" ht="12.75" customHeight="1">
      <c r="A66" s="104"/>
      <c r="B66" s="105" t="s">
        <v>215</v>
      </c>
      <c r="C66" s="106">
        <v>1335</v>
      </c>
      <c r="D66" s="106">
        <v>1335</v>
      </c>
      <c r="E66" s="95"/>
    </row>
    <row r="67" spans="1:5" s="2" customFormat="1" ht="12.75" customHeight="1" thickBot="1">
      <c r="A67" s="61"/>
      <c r="B67" s="62" t="s">
        <v>96</v>
      </c>
      <c r="C67" s="63">
        <v>1205.5</v>
      </c>
      <c r="D67" s="63">
        <v>884.4</v>
      </c>
      <c r="E67" s="64"/>
    </row>
    <row r="68" spans="1:5" s="2" customFormat="1" ht="12.75" customHeight="1" thickBot="1">
      <c r="A68" s="14" t="s">
        <v>9</v>
      </c>
      <c r="B68" s="15"/>
      <c r="C68" s="20">
        <f>SUM(C70,C86,C87)</f>
        <v>36760.1</v>
      </c>
      <c r="D68" s="20">
        <f>SUM(D70,D86,D87)</f>
        <v>29217.659999999996</v>
      </c>
      <c r="E68" s="29">
        <f>IF(C68&lt;&gt;0,D68/C68,0)</f>
        <v>0.7948199270404596</v>
      </c>
    </row>
    <row r="69" spans="1:5" s="2" customFormat="1" ht="12.75" customHeight="1">
      <c r="A69" s="54" t="s">
        <v>20</v>
      </c>
      <c r="B69" s="55"/>
      <c r="C69" s="56"/>
      <c r="D69" s="56"/>
      <c r="E69" s="57"/>
    </row>
    <row r="70" spans="1:5" s="2" customFormat="1" ht="12.75" customHeight="1">
      <c r="A70" s="60">
        <v>5171</v>
      </c>
      <c r="B70" s="51" t="s">
        <v>78</v>
      </c>
      <c r="C70" s="52">
        <f>SUM(C72:C85)</f>
        <v>36020.2</v>
      </c>
      <c r="D70" s="52">
        <f>SUM(D72:D85)</f>
        <v>28555.909999999996</v>
      </c>
      <c r="E70" s="59">
        <f>IF(C70&lt;&gt;0,D70/C70,0)</f>
        <v>0.7927748874242786</v>
      </c>
    </row>
    <row r="71" spans="1:5" s="2" customFormat="1" ht="12.75" customHeight="1">
      <c r="A71" s="60"/>
      <c r="B71" s="51" t="s">
        <v>89</v>
      </c>
      <c r="C71" s="52"/>
      <c r="D71" s="52"/>
      <c r="E71" s="59"/>
    </row>
    <row r="72" spans="1:5" s="2" customFormat="1" ht="12.75" customHeight="1">
      <c r="A72" s="60"/>
      <c r="B72" s="51" t="s">
        <v>149</v>
      </c>
      <c r="C72" s="52">
        <v>300.3</v>
      </c>
      <c r="D72" s="52">
        <v>300.25</v>
      </c>
      <c r="E72" s="59"/>
    </row>
    <row r="73" spans="1:5" s="2" customFormat="1" ht="12.75" customHeight="1">
      <c r="A73" s="60"/>
      <c r="B73" s="51" t="s">
        <v>110</v>
      </c>
      <c r="C73" s="52">
        <v>4553</v>
      </c>
      <c r="D73" s="52">
        <v>4541.76</v>
      </c>
      <c r="E73" s="59"/>
    </row>
    <row r="74" spans="1:5" s="2" customFormat="1" ht="12.75" customHeight="1">
      <c r="A74" s="60"/>
      <c r="B74" s="51" t="s">
        <v>139</v>
      </c>
      <c r="C74" s="52">
        <v>162</v>
      </c>
      <c r="D74" s="52">
        <v>157.97</v>
      </c>
      <c r="E74" s="59"/>
    </row>
    <row r="75" spans="1:5" s="2" customFormat="1" ht="12.75" customHeight="1">
      <c r="A75" s="60"/>
      <c r="B75" s="51" t="s">
        <v>212</v>
      </c>
      <c r="C75" s="52">
        <v>476.2</v>
      </c>
      <c r="D75" s="52">
        <v>476.17</v>
      </c>
      <c r="E75" s="59"/>
    </row>
    <row r="76" spans="1:5" s="2" customFormat="1" ht="12.75" customHeight="1">
      <c r="A76" s="60"/>
      <c r="B76" s="51" t="s">
        <v>148</v>
      </c>
      <c r="C76" s="52">
        <v>1981.7</v>
      </c>
      <c r="D76" s="52">
        <v>999.98</v>
      </c>
      <c r="E76" s="59"/>
    </row>
    <row r="77" spans="1:5" s="2" customFormat="1" ht="12.75" customHeight="1">
      <c r="A77" s="60"/>
      <c r="B77" s="51" t="s">
        <v>111</v>
      </c>
      <c r="C77" s="52">
        <v>14219.9</v>
      </c>
      <c r="D77" s="52">
        <v>12687.82</v>
      </c>
      <c r="E77" s="59"/>
    </row>
    <row r="78" spans="1:5" s="2" customFormat="1" ht="12.75" customHeight="1">
      <c r="A78" s="60"/>
      <c r="B78" s="51" t="s">
        <v>112</v>
      </c>
      <c r="C78" s="52">
        <v>670</v>
      </c>
      <c r="D78" s="52">
        <v>216.88</v>
      </c>
      <c r="E78" s="59"/>
    </row>
    <row r="79" spans="1:5" s="2" customFormat="1" ht="12.75" customHeight="1">
      <c r="A79" s="60"/>
      <c r="B79" s="51" t="s">
        <v>113</v>
      </c>
      <c r="C79" s="52">
        <v>3318.8</v>
      </c>
      <c r="D79" s="52">
        <v>3301.67</v>
      </c>
      <c r="E79" s="59"/>
    </row>
    <row r="80" spans="1:5" s="2" customFormat="1" ht="12.75" customHeight="1">
      <c r="A80" s="60"/>
      <c r="B80" s="51" t="s">
        <v>114</v>
      </c>
      <c r="C80" s="52">
        <v>1816.5</v>
      </c>
      <c r="D80" s="52">
        <v>957.91</v>
      </c>
      <c r="E80" s="59"/>
    </row>
    <row r="81" spans="1:5" s="2" customFormat="1" ht="12.75" customHeight="1">
      <c r="A81" s="60"/>
      <c r="B81" s="51" t="s">
        <v>115</v>
      </c>
      <c r="C81" s="52">
        <v>4719.2</v>
      </c>
      <c r="D81" s="52">
        <v>1297.56</v>
      </c>
      <c r="E81" s="59"/>
    </row>
    <row r="82" spans="1:5" s="2" customFormat="1" ht="12.75" customHeight="1">
      <c r="A82" s="60"/>
      <c r="B82" s="51" t="s">
        <v>147</v>
      </c>
      <c r="C82" s="52">
        <v>50</v>
      </c>
      <c r="D82" s="52">
        <v>35.42</v>
      </c>
      <c r="E82" s="59"/>
    </row>
    <row r="83" spans="1:5" s="2" customFormat="1" ht="12.75" customHeight="1">
      <c r="A83" s="60"/>
      <c r="B83" s="51" t="s">
        <v>150</v>
      </c>
      <c r="C83" s="52">
        <v>2235</v>
      </c>
      <c r="D83" s="52">
        <v>2207.19</v>
      </c>
      <c r="E83" s="59"/>
    </row>
    <row r="84" spans="1:5" s="2" customFormat="1" ht="12.75" customHeight="1">
      <c r="A84" s="60"/>
      <c r="B84" s="51" t="s">
        <v>211</v>
      </c>
      <c r="C84" s="52">
        <v>337.4</v>
      </c>
      <c r="D84" s="52">
        <v>337.37</v>
      </c>
      <c r="E84" s="59"/>
    </row>
    <row r="85" spans="1:5" s="2" customFormat="1" ht="12.75" customHeight="1">
      <c r="A85" s="60"/>
      <c r="B85" s="51" t="s">
        <v>96</v>
      </c>
      <c r="C85" s="52">
        <v>1180.2</v>
      </c>
      <c r="D85" s="52">
        <v>1037.96</v>
      </c>
      <c r="E85" s="59"/>
    </row>
    <row r="86" spans="1:5" s="2" customFormat="1" ht="12.75" customHeight="1">
      <c r="A86" s="60">
        <v>5172</v>
      </c>
      <c r="B86" s="51" t="s">
        <v>79</v>
      </c>
      <c r="C86" s="52">
        <v>155</v>
      </c>
      <c r="D86" s="52">
        <v>148.76</v>
      </c>
      <c r="E86" s="59">
        <f>IF(C86&lt;&gt;0,D86/C86,0)</f>
        <v>0.9597419354838709</v>
      </c>
    </row>
    <row r="87" spans="1:5" s="2" customFormat="1" ht="12.75" customHeight="1" thickBot="1">
      <c r="A87" s="65" t="s">
        <v>80</v>
      </c>
      <c r="B87" s="62" t="s">
        <v>151</v>
      </c>
      <c r="C87" s="63">
        <v>584.9</v>
      </c>
      <c r="D87" s="63">
        <v>512.99</v>
      </c>
      <c r="E87" s="64">
        <f>IF(C87&lt;&gt;0,D87/C87,0)</f>
        <v>0.8770559069926483</v>
      </c>
    </row>
    <row r="88" spans="1:5" s="2" customFormat="1" ht="12.75" customHeight="1" thickBot="1">
      <c r="A88" s="107" t="s">
        <v>10</v>
      </c>
      <c r="B88" s="108"/>
      <c r="C88" s="109">
        <f>SUM(C90:C93)</f>
        <v>10242.4</v>
      </c>
      <c r="D88" s="109">
        <f>SUM(D90:D93)</f>
        <v>10029.38</v>
      </c>
      <c r="E88" s="31">
        <f>IF(C88&lt;&gt;0,D88/C88,0)</f>
        <v>0.9792021401234086</v>
      </c>
    </row>
    <row r="89" spans="1:5" s="2" customFormat="1" ht="12.75" customHeight="1">
      <c r="A89" s="86" t="s">
        <v>20</v>
      </c>
      <c r="B89" s="55"/>
      <c r="C89" s="56"/>
      <c r="D89" s="56"/>
      <c r="E89" s="57"/>
    </row>
    <row r="90" spans="1:5" s="2" customFormat="1" ht="12.75" customHeight="1">
      <c r="A90" s="58" t="s">
        <v>173</v>
      </c>
      <c r="B90" s="51" t="s">
        <v>172</v>
      </c>
      <c r="C90" s="52">
        <v>0</v>
      </c>
      <c r="D90" s="52">
        <v>0</v>
      </c>
      <c r="E90" s="59">
        <f>IF(C90&lt;&gt;0,D90/C90,0)</f>
        <v>0</v>
      </c>
    </row>
    <row r="91" spans="1:5" s="2" customFormat="1" ht="12.75" customHeight="1">
      <c r="A91" s="60">
        <v>5193</v>
      </c>
      <c r="B91" s="51" t="s">
        <v>163</v>
      </c>
      <c r="C91" s="52">
        <v>9563</v>
      </c>
      <c r="D91" s="52">
        <v>9491</v>
      </c>
      <c r="E91" s="59">
        <f>IF(C91&lt;&gt;0,D91/C91,0)</f>
        <v>0.9924709819094426</v>
      </c>
    </row>
    <row r="92" spans="1:5" s="2" customFormat="1" ht="12.75" customHeight="1">
      <c r="A92" s="104">
        <v>5192</v>
      </c>
      <c r="B92" s="105" t="s">
        <v>220</v>
      </c>
      <c r="C92" s="106">
        <v>506.5</v>
      </c>
      <c r="D92" s="106">
        <v>434.74</v>
      </c>
      <c r="E92" s="95">
        <f>IF(C92&lt;&gt;0,D92/C92,0)</f>
        <v>0.8583218163869694</v>
      </c>
    </row>
    <row r="93" spans="1:5" s="2" customFormat="1" ht="12.75" customHeight="1" thickBot="1">
      <c r="A93" s="61">
        <v>5194</v>
      </c>
      <c r="B93" s="62" t="s">
        <v>160</v>
      </c>
      <c r="C93" s="63">
        <v>172.9</v>
      </c>
      <c r="D93" s="63">
        <v>103.64</v>
      </c>
      <c r="E93" s="64">
        <f>IF(C93&lt;&gt;0,D93/C93,0)</f>
        <v>0.5994216310005783</v>
      </c>
    </row>
    <row r="94" s="2" customFormat="1" ht="12.75" customHeight="1"/>
    <row r="95" s="2" customFormat="1" ht="12.75" customHeight="1"/>
    <row r="96" s="2" customFormat="1" ht="12.75" customHeight="1"/>
    <row r="97" s="2" customFormat="1" ht="12.75" customHeight="1"/>
    <row r="98" s="2" customFormat="1" ht="12.75" customHeight="1" thickBot="1"/>
    <row r="99" spans="1:5" s="2" customFormat="1" ht="24.75" customHeight="1">
      <c r="A99" s="6"/>
      <c r="B99" s="13" t="s">
        <v>196</v>
      </c>
      <c r="C99" s="10" t="s">
        <v>59</v>
      </c>
      <c r="D99" s="10" t="s">
        <v>17</v>
      </c>
      <c r="E99" s="11" t="s">
        <v>18</v>
      </c>
    </row>
    <row r="100" spans="1:5" s="2" customFormat="1" ht="12.75" customHeight="1" thickBot="1">
      <c r="A100" s="101" t="s">
        <v>0</v>
      </c>
      <c r="B100" s="102" t="s">
        <v>1</v>
      </c>
      <c r="C100" s="103" t="s">
        <v>2</v>
      </c>
      <c r="D100" s="103" t="s">
        <v>3</v>
      </c>
      <c r="E100" s="26" t="s">
        <v>118</v>
      </c>
    </row>
    <row r="101" spans="1:5" s="2" customFormat="1" ht="12.75" customHeight="1" thickBot="1">
      <c r="A101" s="14" t="s">
        <v>87</v>
      </c>
      <c r="B101" s="15"/>
      <c r="C101" s="20">
        <f>SUM(C103:C109)</f>
        <v>132151.32</v>
      </c>
      <c r="D101" s="20">
        <f>SUM(D103:D109)</f>
        <v>132028.27</v>
      </c>
      <c r="E101" s="29">
        <f>IF(C101&lt;&gt;0,D101/C101,0)</f>
        <v>0.9990688704433673</v>
      </c>
    </row>
    <row r="102" spans="1:5" s="2" customFormat="1" ht="12.75" customHeight="1">
      <c r="A102" s="54" t="s">
        <v>20</v>
      </c>
      <c r="B102" s="55"/>
      <c r="C102" s="56"/>
      <c r="D102" s="56"/>
      <c r="E102" s="57"/>
    </row>
    <row r="103" spans="1:5" s="2" customFormat="1" ht="12.75" customHeight="1">
      <c r="A103" s="73">
        <v>5212</v>
      </c>
      <c r="B103" s="53" t="s">
        <v>132</v>
      </c>
      <c r="C103" s="100">
        <v>40</v>
      </c>
      <c r="D103" s="100">
        <v>40</v>
      </c>
      <c r="E103" s="59">
        <f aca="true" t="shared" si="3" ref="E103:E108">IF(C103&lt;&gt;0,D103/C103,0)</f>
        <v>1</v>
      </c>
    </row>
    <row r="104" spans="1:5" s="2" customFormat="1" ht="12.75" customHeight="1">
      <c r="A104" s="60">
        <v>5213</v>
      </c>
      <c r="B104" s="51" t="s">
        <v>210</v>
      </c>
      <c r="C104" s="52">
        <v>6496.6</v>
      </c>
      <c r="D104" s="52">
        <v>6496.6</v>
      </c>
      <c r="E104" s="59">
        <f t="shared" si="3"/>
        <v>1</v>
      </c>
    </row>
    <row r="105" spans="1:5" s="2" customFormat="1" ht="12.75" customHeight="1">
      <c r="A105" s="60">
        <v>5221</v>
      </c>
      <c r="B105" s="51" t="s">
        <v>135</v>
      </c>
      <c r="C105" s="52">
        <v>6900</v>
      </c>
      <c r="D105" s="52">
        <v>6900</v>
      </c>
      <c r="E105" s="59">
        <f t="shared" si="3"/>
        <v>1</v>
      </c>
    </row>
    <row r="106" spans="1:5" s="2" customFormat="1" ht="12.75" customHeight="1">
      <c r="A106" s="60">
        <v>5222</v>
      </c>
      <c r="B106" s="51" t="s">
        <v>81</v>
      </c>
      <c r="C106" s="52">
        <v>1081</v>
      </c>
      <c r="D106" s="52">
        <v>1025.95</v>
      </c>
      <c r="E106" s="59">
        <f t="shared" si="3"/>
        <v>0.9490749306197965</v>
      </c>
    </row>
    <row r="107" spans="1:5" s="2" customFormat="1" ht="12.75" customHeight="1">
      <c r="A107" s="60">
        <v>5223</v>
      </c>
      <c r="B107" s="51" t="s">
        <v>240</v>
      </c>
      <c r="C107" s="52">
        <v>196</v>
      </c>
      <c r="D107" s="52">
        <v>196</v>
      </c>
      <c r="E107" s="59">
        <f t="shared" si="3"/>
        <v>1</v>
      </c>
    </row>
    <row r="108" spans="1:5" s="2" customFormat="1" ht="12.75" customHeight="1">
      <c r="A108" s="60">
        <v>5229</v>
      </c>
      <c r="B108" s="51" t="s">
        <v>121</v>
      </c>
      <c r="C108" s="52">
        <v>649</v>
      </c>
      <c r="D108" s="52">
        <v>630.44</v>
      </c>
      <c r="E108" s="59">
        <f t="shared" si="3"/>
        <v>0.9714021571648691</v>
      </c>
    </row>
    <row r="109" spans="1:5" s="2" customFormat="1" ht="12.75" customHeight="1">
      <c r="A109" s="60">
        <v>5331</v>
      </c>
      <c r="B109" s="51" t="s">
        <v>82</v>
      </c>
      <c r="C109" s="52">
        <f>SUM(C110:C135)</f>
        <v>116788.72</v>
      </c>
      <c r="D109" s="52">
        <f>SUM(D110:D135)</f>
        <v>116739.28</v>
      </c>
      <c r="E109" s="59">
        <f>IF(C109&lt;&gt;0,D109/C109,0)</f>
        <v>0.999576671445667</v>
      </c>
    </row>
    <row r="110" spans="1:5" s="2" customFormat="1" ht="12.75" customHeight="1">
      <c r="A110" s="60" t="s">
        <v>20</v>
      </c>
      <c r="B110" s="51" t="s">
        <v>90</v>
      </c>
      <c r="C110" s="52">
        <v>3500</v>
      </c>
      <c r="D110" s="52">
        <v>3500</v>
      </c>
      <c r="E110" s="59"/>
    </row>
    <row r="111" spans="1:5" s="2" customFormat="1" ht="12.75" customHeight="1">
      <c r="A111" s="73"/>
      <c r="B111" s="53" t="s">
        <v>91</v>
      </c>
      <c r="C111" s="100">
        <v>2623</v>
      </c>
      <c r="D111" s="100">
        <v>2623</v>
      </c>
      <c r="E111" s="76"/>
    </row>
    <row r="112" spans="1:5" s="2" customFormat="1" ht="12.75" customHeight="1">
      <c r="A112" s="60"/>
      <c r="B112" s="51" t="s">
        <v>92</v>
      </c>
      <c r="C112" s="52">
        <v>800</v>
      </c>
      <c r="D112" s="52">
        <v>800</v>
      </c>
      <c r="E112" s="59"/>
    </row>
    <row r="113" spans="1:5" s="2" customFormat="1" ht="12.75" customHeight="1">
      <c r="A113" s="60"/>
      <c r="B113" s="51" t="s">
        <v>134</v>
      </c>
      <c r="C113" s="52">
        <v>11107.3</v>
      </c>
      <c r="D113" s="52">
        <v>11099.05</v>
      </c>
      <c r="E113" s="59"/>
    </row>
    <row r="114" spans="1:5" s="2" customFormat="1" ht="12.75" customHeight="1">
      <c r="A114" s="60"/>
      <c r="B114" s="51" t="s">
        <v>116</v>
      </c>
      <c r="C114" s="52">
        <v>1207</v>
      </c>
      <c r="D114" s="52">
        <v>1207</v>
      </c>
      <c r="E114" s="59"/>
    </row>
    <row r="115" spans="1:5" s="2" customFormat="1" ht="12.75" customHeight="1">
      <c r="A115" s="60"/>
      <c r="B115" s="51" t="s">
        <v>239</v>
      </c>
      <c r="C115" s="52">
        <v>42</v>
      </c>
      <c r="D115" s="52">
        <v>42</v>
      </c>
      <c r="E115" s="59"/>
    </row>
    <row r="116" spans="1:5" s="2" customFormat="1" ht="12.75" customHeight="1">
      <c r="A116" s="60"/>
      <c r="B116" s="51" t="s">
        <v>154</v>
      </c>
      <c r="C116" s="52">
        <v>4693.7</v>
      </c>
      <c r="D116" s="52">
        <v>4693.7</v>
      </c>
      <c r="E116" s="59"/>
    </row>
    <row r="117" spans="1:5" s="2" customFormat="1" ht="12.75" customHeight="1">
      <c r="A117" s="60"/>
      <c r="B117" s="51" t="s">
        <v>174</v>
      </c>
      <c r="C117" s="52">
        <v>977.6</v>
      </c>
      <c r="D117" s="52">
        <v>977.6</v>
      </c>
      <c r="E117" s="59"/>
    </row>
    <row r="118" spans="1:5" s="2" customFormat="1" ht="12.75" customHeight="1">
      <c r="A118" s="60"/>
      <c r="B118" s="51" t="s">
        <v>175</v>
      </c>
      <c r="C118" s="52">
        <v>2882.95</v>
      </c>
      <c r="D118" s="52">
        <v>2880.03</v>
      </c>
      <c r="E118" s="59"/>
    </row>
    <row r="119" spans="1:5" s="2" customFormat="1" ht="12.75" customHeight="1">
      <c r="A119" s="60"/>
      <c r="B119" s="51" t="s">
        <v>176</v>
      </c>
      <c r="C119" s="52">
        <v>1320.6</v>
      </c>
      <c r="D119" s="52">
        <v>1320.51</v>
      </c>
      <c r="E119" s="59"/>
    </row>
    <row r="120" spans="1:5" s="2" customFormat="1" ht="12.75" customHeight="1">
      <c r="A120" s="60"/>
      <c r="B120" s="51" t="s">
        <v>177</v>
      </c>
      <c r="C120" s="52">
        <v>2219.05</v>
      </c>
      <c r="D120" s="52">
        <v>2214.28</v>
      </c>
      <c r="E120" s="59"/>
    </row>
    <row r="121" spans="1:5" s="2" customFormat="1" ht="12.75" customHeight="1">
      <c r="A121" s="60"/>
      <c r="B121" s="51" t="s">
        <v>178</v>
      </c>
      <c r="C121" s="52">
        <v>1138.5</v>
      </c>
      <c r="D121" s="52">
        <v>1138.04</v>
      </c>
      <c r="E121" s="59"/>
    </row>
    <row r="122" spans="1:5" s="2" customFormat="1" ht="12.75" customHeight="1">
      <c r="A122" s="60"/>
      <c r="B122" s="51" t="s">
        <v>179</v>
      </c>
      <c r="C122" s="52">
        <v>2671.5</v>
      </c>
      <c r="D122" s="52">
        <v>2671.3</v>
      </c>
      <c r="E122" s="59"/>
    </row>
    <row r="123" spans="1:5" s="2" customFormat="1" ht="12.75" customHeight="1">
      <c r="A123" s="60"/>
      <c r="B123" s="51" t="s">
        <v>180</v>
      </c>
      <c r="C123" s="52">
        <v>1090.3</v>
      </c>
      <c r="D123" s="52">
        <v>1090.3</v>
      </c>
      <c r="E123" s="59"/>
    </row>
    <row r="124" spans="1:5" s="2" customFormat="1" ht="12.75" customHeight="1">
      <c r="A124" s="60"/>
      <c r="B124" s="51" t="s">
        <v>181</v>
      </c>
      <c r="C124" s="52">
        <v>1556.75</v>
      </c>
      <c r="D124" s="52">
        <v>1556.06</v>
      </c>
      <c r="E124" s="59"/>
    </row>
    <row r="125" spans="1:5" s="2" customFormat="1" ht="12.75" customHeight="1">
      <c r="A125" s="60"/>
      <c r="B125" s="51" t="s">
        <v>93</v>
      </c>
      <c r="C125" s="52">
        <v>1231</v>
      </c>
      <c r="D125" s="52">
        <v>1231</v>
      </c>
      <c r="E125" s="59"/>
    </row>
    <row r="126" spans="1:5" s="2" customFormat="1" ht="12.75" customHeight="1">
      <c r="A126" s="60"/>
      <c r="B126" s="51" t="s">
        <v>133</v>
      </c>
      <c r="C126" s="52">
        <v>1840.05</v>
      </c>
      <c r="D126" s="52">
        <v>1839.39</v>
      </c>
      <c r="E126" s="59"/>
    </row>
    <row r="127" spans="1:5" s="2" customFormat="1" ht="12.75" customHeight="1">
      <c r="A127" s="60"/>
      <c r="B127" s="51" t="s">
        <v>117</v>
      </c>
      <c r="C127" s="52">
        <v>16766.02</v>
      </c>
      <c r="D127" s="52">
        <v>16766.02</v>
      </c>
      <c r="E127" s="59"/>
    </row>
    <row r="128" spans="1:5" s="2" customFormat="1" ht="12.75" customHeight="1">
      <c r="A128" s="60"/>
      <c r="B128" s="51" t="s">
        <v>94</v>
      </c>
      <c r="C128" s="52">
        <v>1033</v>
      </c>
      <c r="D128" s="52">
        <v>1025</v>
      </c>
      <c r="E128" s="59"/>
    </row>
    <row r="129" spans="1:5" s="2" customFormat="1" ht="12.75" customHeight="1">
      <c r="A129" s="104"/>
      <c r="B129" s="105" t="s">
        <v>136</v>
      </c>
      <c r="C129" s="106">
        <v>1583.7</v>
      </c>
      <c r="D129" s="106">
        <v>1583.79</v>
      </c>
      <c r="E129" s="95"/>
    </row>
    <row r="130" spans="1:5" s="2" customFormat="1" ht="12.75" customHeight="1">
      <c r="A130" s="104"/>
      <c r="B130" s="105" t="s">
        <v>182</v>
      </c>
      <c r="C130" s="106">
        <v>3885</v>
      </c>
      <c r="D130" s="106">
        <v>3885</v>
      </c>
      <c r="E130" s="95"/>
    </row>
    <row r="131" spans="1:5" s="2" customFormat="1" ht="12.75" customHeight="1">
      <c r="A131" s="104"/>
      <c r="B131" s="105" t="s">
        <v>183</v>
      </c>
      <c r="C131" s="106">
        <v>10512</v>
      </c>
      <c r="D131" s="106">
        <v>10511.88</v>
      </c>
      <c r="E131" s="95"/>
    </row>
    <row r="132" spans="1:5" s="2" customFormat="1" ht="12.75" customHeight="1">
      <c r="A132" s="104"/>
      <c r="B132" s="105" t="s">
        <v>184</v>
      </c>
      <c r="C132" s="106">
        <v>8088.5</v>
      </c>
      <c r="D132" s="106">
        <v>8088.5</v>
      </c>
      <c r="E132" s="95"/>
    </row>
    <row r="133" spans="1:5" s="2" customFormat="1" ht="12.75" customHeight="1">
      <c r="A133" s="104"/>
      <c r="B133" s="105" t="s">
        <v>185</v>
      </c>
      <c r="C133" s="106">
        <v>13312.9</v>
      </c>
      <c r="D133" s="106">
        <v>13289.47</v>
      </c>
      <c r="E133" s="95"/>
    </row>
    <row r="134" spans="1:5" s="2" customFormat="1" ht="12.75" customHeight="1">
      <c r="A134" s="104"/>
      <c r="B134" s="105" t="s">
        <v>152</v>
      </c>
      <c r="C134" s="106">
        <v>4166</v>
      </c>
      <c r="D134" s="106">
        <v>4166</v>
      </c>
      <c r="E134" s="95"/>
    </row>
    <row r="135" spans="1:5" s="2" customFormat="1" ht="12.75" customHeight="1" thickBot="1">
      <c r="A135" s="61"/>
      <c r="B135" s="62" t="s">
        <v>153</v>
      </c>
      <c r="C135" s="63">
        <v>16540.3</v>
      </c>
      <c r="D135" s="63">
        <v>16540.36</v>
      </c>
      <c r="E135" s="64"/>
    </row>
    <row r="136" spans="1:5" s="2" customFormat="1" ht="12.75" customHeight="1" thickBot="1">
      <c r="A136" s="14" t="s">
        <v>11</v>
      </c>
      <c r="B136" s="15"/>
      <c r="C136" s="20">
        <f>SUM(C138,C139+C142)</f>
        <v>19453.6</v>
      </c>
      <c r="D136" s="20">
        <f>SUM(D138,D139+D142)</f>
        <v>20456.420000000002</v>
      </c>
      <c r="E136" s="29">
        <f>IF(C136&lt;&gt;0,D136/C136,0)</f>
        <v>1.0515493276308756</v>
      </c>
    </row>
    <row r="137" spans="1:5" s="2" customFormat="1" ht="12.75" customHeight="1">
      <c r="A137" s="54" t="s">
        <v>20</v>
      </c>
      <c r="B137" s="55"/>
      <c r="C137" s="56"/>
      <c r="D137" s="56"/>
      <c r="E137" s="57"/>
    </row>
    <row r="138" spans="1:5" s="2" customFormat="1" ht="12.75" customHeight="1">
      <c r="A138" s="60">
        <v>5361</v>
      </c>
      <c r="B138" s="51" t="s">
        <v>83</v>
      </c>
      <c r="C138" s="52">
        <v>74.8</v>
      </c>
      <c r="D138" s="52">
        <v>25.75</v>
      </c>
      <c r="E138" s="59">
        <f>IF(C138&lt;&gt;0,D138/C138,0)</f>
        <v>0.3442513368983957</v>
      </c>
    </row>
    <row r="139" spans="1:5" s="2" customFormat="1" ht="12.75" customHeight="1">
      <c r="A139" s="60">
        <v>5362</v>
      </c>
      <c r="B139" s="51" t="s">
        <v>84</v>
      </c>
      <c r="C139" s="52">
        <f>SUM(C140:C141)</f>
        <v>19378.8</v>
      </c>
      <c r="D139" s="52">
        <f>SUM(D140:D141)</f>
        <v>19367.38</v>
      </c>
      <c r="E139" s="59">
        <f>IF(C139&lt;&gt;0,D139/C139,0)</f>
        <v>0.9994106962247405</v>
      </c>
    </row>
    <row r="140" spans="1:5" s="2" customFormat="1" ht="12.75" customHeight="1">
      <c r="A140" s="60" t="s">
        <v>20</v>
      </c>
      <c r="B140" s="51" t="s">
        <v>95</v>
      </c>
      <c r="C140" s="52">
        <v>19226.8</v>
      </c>
      <c r="D140" s="52">
        <v>19226.82</v>
      </c>
      <c r="E140" s="59"/>
    </row>
    <row r="141" spans="1:5" s="2" customFormat="1" ht="12.75" customHeight="1">
      <c r="A141" s="104"/>
      <c r="B141" s="105" t="s">
        <v>155</v>
      </c>
      <c r="C141" s="106">
        <v>152</v>
      </c>
      <c r="D141" s="106">
        <v>140.56</v>
      </c>
      <c r="E141" s="95"/>
    </row>
    <row r="142" spans="1:5" s="2" customFormat="1" ht="12.75" customHeight="1" thickBot="1">
      <c r="A142" s="104">
        <v>5364</v>
      </c>
      <c r="B142" s="105" t="s">
        <v>167</v>
      </c>
      <c r="C142" s="106">
        <v>0</v>
      </c>
      <c r="D142" s="106">
        <v>1063.29</v>
      </c>
      <c r="E142" s="59">
        <f>IF(C142&lt;&gt;0,D142/C142,0)</f>
        <v>0</v>
      </c>
    </row>
    <row r="143" spans="1:5" s="2" customFormat="1" ht="12.75" customHeight="1" thickBot="1">
      <c r="A143" s="107" t="s">
        <v>88</v>
      </c>
      <c r="B143" s="108"/>
      <c r="C143" s="109">
        <f>SUM(C145:C148)</f>
        <v>24050</v>
      </c>
      <c r="D143" s="109">
        <f>SUM(D145:D148)</f>
        <v>21186.61</v>
      </c>
      <c r="E143" s="31">
        <f>IF(C143&lt;&gt;0,D143/C143,0)</f>
        <v>0.8809401247401247</v>
      </c>
    </row>
    <row r="144" spans="1:5" s="2" customFormat="1" ht="12.75" customHeight="1">
      <c r="A144" s="54" t="s">
        <v>20</v>
      </c>
      <c r="B144" s="55"/>
      <c r="C144" s="56"/>
      <c r="D144" s="56"/>
      <c r="E144" s="57"/>
    </row>
    <row r="145" spans="1:5" s="2" customFormat="1" ht="12.75" customHeight="1">
      <c r="A145" s="60">
        <v>5410</v>
      </c>
      <c r="B145" s="51" t="s">
        <v>12</v>
      </c>
      <c r="C145" s="52">
        <v>23000</v>
      </c>
      <c r="D145" s="52">
        <v>19984.61</v>
      </c>
      <c r="E145" s="59">
        <f>IF(C145&lt;&gt;0,D145/C145,0)</f>
        <v>0.8688960869565218</v>
      </c>
    </row>
    <row r="146" spans="1:5" s="2" customFormat="1" ht="12.75" customHeight="1">
      <c r="A146" s="60">
        <v>5429</v>
      </c>
      <c r="B146" s="51" t="s">
        <v>164</v>
      </c>
      <c r="C146" s="52">
        <v>0</v>
      </c>
      <c r="D146" s="52">
        <v>12</v>
      </c>
      <c r="E146" s="59">
        <f>IF(C146&lt;&gt;0,D146/C146,0)</f>
        <v>0</v>
      </c>
    </row>
    <row r="147" spans="1:5" s="2" customFormat="1" ht="12.75" customHeight="1">
      <c r="A147" s="104">
        <v>5651</v>
      </c>
      <c r="B147" s="105" t="s">
        <v>230</v>
      </c>
      <c r="C147" s="106">
        <v>1000</v>
      </c>
      <c r="D147" s="106">
        <v>1000</v>
      </c>
      <c r="E147" s="59">
        <f>IF(C147&lt;&gt;0,D147/C147,0)</f>
        <v>1</v>
      </c>
    </row>
    <row r="148" spans="1:5" s="2" customFormat="1" ht="12.75" customHeight="1" thickBot="1">
      <c r="A148" s="61">
        <v>5660</v>
      </c>
      <c r="B148" s="62" t="s">
        <v>209</v>
      </c>
      <c r="C148" s="63">
        <v>50</v>
      </c>
      <c r="D148" s="63">
        <v>190</v>
      </c>
      <c r="E148" s="64">
        <f>IF(C148&lt;&gt;0,D148/C148,0)</f>
        <v>3.8</v>
      </c>
    </row>
    <row r="149" spans="1:5" s="2" customFormat="1" ht="12.75" customHeight="1" thickBot="1">
      <c r="A149" s="107" t="s">
        <v>13</v>
      </c>
      <c r="B149" s="108"/>
      <c r="C149" s="109">
        <v>2478.76</v>
      </c>
      <c r="D149" s="109">
        <v>429.92</v>
      </c>
      <c r="E149" s="31">
        <f>IF(C149&lt;&gt;0,D149/C149,0)</f>
        <v>0.1734415594894221</v>
      </c>
    </row>
    <row r="150" s="2" customFormat="1" ht="12.75" customHeight="1"/>
    <row r="151" s="2" customFormat="1" ht="12.75" customHeight="1"/>
    <row r="152" s="2" customFormat="1" ht="12.75" customHeight="1" thickBot="1"/>
    <row r="153" spans="1:5" s="2" customFormat="1" ht="27" customHeight="1">
      <c r="A153" s="6"/>
      <c r="B153" s="13" t="s">
        <v>196</v>
      </c>
      <c r="C153" s="10" t="s">
        <v>59</v>
      </c>
      <c r="D153" s="10" t="s">
        <v>17</v>
      </c>
      <c r="E153" s="11" t="s">
        <v>18</v>
      </c>
    </row>
    <row r="154" spans="1:5" s="2" customFormat="1" ht="12.75" customHeight="1" thickBot="1">
      <c r="A154" s="101" t="s">
        <v>0</v>
      </c>
      <c r="B154" s="102" t="s">
        <v>1</v>
      </c>
      <c r="C154" s="103" t="s">
        <v>2</v>
      </c>
      <c r="D154" s="103" t="s">
        <v>3</v>
      </c>
      <c r="E154" s="26" t="s">
        <v>118</v>
      </c>
    </row>
    <row r="155" spans="1:5" s="2" customFormat="1" ht="12.75" customHeight="1" thickBot="1">
      <c r="A155" s="114" t="s">
        <v>161</v>
      </c>
      <c r="B155" s="112"/>
      <c r="C155" s="113">
        <f>SUM(C194,C161,C179,C182,C190,C188+C156+C189+C191+C192+C197+C193+C195+C196)</f>
        <v>71198.00000000001</v>
      </c>
      <c r="D155" s="113">
        <f>SUM(+D194,D161,D179,D182,D190,D188+D156+D197+D189+D191+D192+D193+D195+D196)</f>
        <v>47047.899999999994</v>
      </c>
      <c r="E155" s="47">
        <f>IF(C155&lt;&gt;0,D155/C155,0)</f>
        <v>0.6608036742605127</v>
      </c>
    </row>
    <row r="156" spans="1:5" s="2" customFormat="1" ht="12.75" customHeight="1" thickBot="1">
      <c r="A156" s="119" t="s">
        <v>140</v>
      </c>
      <c r="B156" s="120"/>
      <c r="C156" s="79">
        <f>SUM(C157:C160)</f>
        <v>2551</v>
      </c>
      <c r="D156" s="79">
        <f>SUM(D157:D160)</f>
        <v>2169.25</v>
      </c>
      <c r="E156" s="118">
        <f>IF(C156&lt;&gt;0,D156/C156,0)</f>
        <v>0.8503528028224225</v>
      </c>
    </row>
    <row r="157" spans="1:5" s="2" customFormat="1" ht="12.75" customHeight="1">
      <c r="A157" s="54" t="s">
        <v>20</v>
      </c>
      <c r="B157" s="121"/>
      <c r="C157" s="121"/>
      <c r="D157" s="121"/>
      <c r="E157" s="122"/>
    </row>
    <row r="158" spans="1:5" s="2" customFormat="1" ht="12.75" customHeight="1">
      <c r="A158" s="125" t="s">
        <v>221</v>
      </c>
      <c r="B158" s="53" t="s">
        <v>247</v>
      </c>
      <c r="C158" s="111">
        <v>500</v>
      </c>
      <c r="D158" s="111">
        <v>499.7</v>
      </c>
      <c r="E158" s="59">
        <f>IF(C158&lt;&gt;0,D158/C158,0)</f>
        <v>0.9994</v>
      </c>
    </row>
    <row r="159" spans="1:5" s="2" customFormat="1" ht="12.75" customHeight="1">
      <c r="A159" s="60">
        <v>5361</v>
      </c>
      <c r="B159" s="51" t="s">
        <v>156</v>
      </c>
      <c r="C159" s="111">
        <v>130</v>
      </c>
      <c r="D159" s="111">
        <v>3.75</v>
      </c>
      <c r="E159" s="59">
        <f>IF(C159&lt;&gt;0,D159/C159,0)</f>
        <v>0.028846153846153848</v>
      </c>
    </row>
    <row r="160" spans="1:5" s="2" customFormat="1" ht="12.75" customHeight="1" thickBot="1">
      <c r="A160" s="61">
        <v>5362</v>
      </c>
      <c r="B160" s="62" t="s">
        <v>157</v>
      </c>
      <c r="C160" s="93">
        <v>1921</v>
      </c>
      <c r="D160" s="93">
        <v>1665.8</v>
      </c>
      <c r="E160" s="59">
        <f>IF(C160&lt;&gt;0,D160/C160,0)</f>
        <v>0.8671525247267048</v>
      </c>
    </row>
    <row r="161" spans="1:5" s="2" customFormat="1" ht="12.75" customHeight="1" thickBot="1">
      <c r="A161" s="37">
        <v>6121</v>
      </c>
      <c r="B161" s="35" t="s">
        <v>85</v>
      </c>
      <c r="C161" s="36">
        <f>SUM(C162:C178)</f>
        <v>57099.00000000001</v>
      </c>
      <c r="D161" s="36">
        <f>SUM(D162:D178)</f>
        <v>34139.60999999999</v>
      </c>
      <c r="E161" s="29">
        <f>IF(C161&lt;&gt;0,D161/C161,0)</f>
        <v>0.5979020648347605</v>
      </c>
    </row>
    <row r="162" spans="1:5" s="2" customFormat="1" ht="12.75" customHeight="1">
      <c r="A162" s="89" t="s">
        <v>20</v>
      </c>
      <c r="B162" s="90"/>
      <c r="C162" s="90"/>
      <c r="D162" s="90"/>
      <c r="E162" s="57"/>
    </row>
    <row r="163" spans="1:5" s="2" customFormat="1" ht="12.75" customHeight="1">
      <c r="A163" s="91"/>
      <c r="B163" s="88" t="s">
        <v>229</v>
      </c>
      <c r="C163" s="88">
        <v>8</v>
      </c>
      <c r="D163" s="88">
        <v>4.62</v>
      </c>
      <c r="E163" s="59">
        <f aca="true" t="shared" si="4" ref="E163:E178">IF(C163&lt;&gt;0,D163/C163,0)</f>
        <v>0.5775</v>
      </c>
    </row>
    <row r="164" spans="1:5" s="2" customFormat="1" ht="12.75" customHeight="1">
      <c r="A164" s="91"/>
      <c r="B164" s="88" t="s">
        <v>218</v>
      </c>
      <c r="C164" s="88">
        <v>6077.4</v>
      </c>
      <c r="D164" s="88">
        <v>5530.61</v>
      </c>
      <c r="E164" s="59">
        <f t="shared" si="4"/>
        <v>0.9100289597525257</v>
      </c>
    </row>
    <row r="165" spans="1:5" s="2" customFormat="1" ht="12.75" customHeight="1">
      <c r="A165" s="91"/>
      <c r="B165" s="88" t="s">
        <v>219</v>
      </c>
      <c r="C165" s="88">
        <v>0</v>
      </c>
      <c r="D165" s="88">
        <v>0</v>
      </c>
      <c r="E165" s="59">
        <f t="shared" si="4"/>
        <v>0</v>
      </c>
    </row>
    <row r="166" spans="1:5" s="2" customFormat="1" ht="12.75" customHeight="1">
      <c r="A166" s="92"/>
      <c r="B166" s="88" t="s">
        <v>197</v>
      </c>
      <c r="C166" s="88">
        <v>4560</v>
      </c>
      <c r="D166" s="88">
        <v>4553.87</v>
      </c>
      <c r="E166" s="59">
        <f t="shared" si="4"/>
        <v>0.9986557017543859</v>
      </c>
    </row>
    <row r="167" spans="1:5" s="2" customFormat="1" ht="12.75" customHeight="1">
      <c r="A167" s="92"/>
      <c r="B167" s="88" t="s">
        <v>198</v>
      </c>
      <c r="C167" s="88">
        <v>2200</v>
      </c>
      <c r="D167" s="88">
        <v>2180.62</v>
      </c>
      <c r="E167" s="59">
        <f t="shared" si="4"/>
        <v>0.991190909090909</v>
      </c>
    </row>
    <row r="168" spans="1:5" s="2" customFormat="1" ht="12.75" customHeight="1">
      <c r="A168" s="92"/>
      <c r="B168" s="88" t="s">
        <v>246</v>
      </c>
      <c r="C168" s="88">
        <v>640.4</v>
      </c>
      <c r="D168" s="88">
        <v>0</v>
      </c>
      <c r="E168" s="59">
        <f t="shared" si="4"/>
        <v>0</v>
      </c>
    </row>
    <row r="169" spans="1:5" s="2" customFormat="1" ht="12.75" customHeight="1">
      <c r="A169" s="92"/>
      <c r="B169" s="88" t="s">
        <v>199</v>
      </c>
      <c r="C169" s="88">
        <v>512.2</v>
      </c>
      <c r="D169" s="88">
        <v>512.22</v>
      </c>
      <c r="E169" s="59">
        <f t="shared" si="4"/>
        <v>1.000039047247169</v>
      </c>
    </row>
    <row r="170" spans="1:5" s="2" customFormat="1" ht="12.75" customHeight="1">
      <c r="A170" s="92"/>
      <c r="B170" s="88" t="s">
        <v>225</v>
      </c>
      <c r="C170" s="88">
        <v>11999.7</v>
      </c>
      <c r="D170" s="88">
        <v>9093.8</v>
      </c>
      <c r="E170" s="59">
        <f t="shared" si="4"/>
        <v>0.7578356125569805</v>
      </c>
    </row>
    <row r="171" spans="1:5" s="2" customFormat="1" ht="12.75" customHeight="1">
      <c r="A171" s="92"/>
      <c r="B171" s="88" t="s">
        <v>222</v>
      </c>
      <c r="C171" s="88">
        <v>497</v>
      </c>
      <c r="D171" s="88">
        <v>496.37</v>
      </c>
      <c r="E171" s="59">
        <f t="shared" si="4"/>
        <v>0.9987323943661972</v>
      </c>
    </row>
    <row r="172" spans="1:5" s="2" customFormat="1" ht="12.75" customHeight="1">
      <c r="A172" s="92"/>
      <c r="B172" s="88" t="s">
        <v>200</v>
      </c>
      <c r="C172" s="88">
        <v>682.9</v>
      </c>
      <c r="D172" s="88">
        <v>682.83</v>
      </c>
      <c r="E172" s="59">
        <f t="shared" si="4"/>
        <v>0.9998974959730562</v>
      </c>
    </row>
    <row r="173" spans="1:5" s="2" customFormat="1" ht="12.75" customHeight="1">
      <c r="A173" s="92"/>
      <c r="B173" s="88" t="s">
        <v>201</v>
      </c>
      <c r="C173" s="88">
        <v>9100</v>
      </c>
      <c r="D173" s="88">
        <v>2013.06</v>
      </c>
      <c r="E173" s="59">
        <f t="shared" si="4"/>
        <v>0.22121538461538462</v>
      </c>
    </row>
    <row r="174" spans="1:5" s="2" customFormat="1" ht="12.75" customHeight="1">
      <c r="A174" s="92"/>
      <c r="B174" s="88" t="s">
        <v>202</v>
      </c>
      <c r="C174" s="88">
        <v>18405.8</v>
      </c>
      <c r="D174" s="88">
        <v>6663.28</v>
      </c>
      <c r="E174" s="59">
        <f>IF(C174&lt;&gt;0,D174/C174,0)</f>
        <v>0.3620206673983201</v>
      </c>
    </row>
    <row r="175" spans="1:5" s="2" customFormat="1" ht="12.75" customHeight="1">
      <c r="A175" s="92"/>
      <c r="B175" s="88" t="s">
        <v>223</v>
      </c>
      <c r="C175" s="88">
        <v>1330</v>
      </c>
      <c r="D175" s="88">
        <v>1330</v>
      </c>
      <c r="E175" s="59">
        <f>IF(C175&lt;&gt;0,D175/C175,0)</f>
        <v>1</v>
      </c>
    </row>
    <row r="176" spans="1:5" s="2" customFormat="1" ht="12.75" customHeight="1">
      <c r="A176" s="92"/>
      <c r="B176" s="88" t="s">
        <v>158</v>
      </c>
      <c r="C176" s="88">
        <v>62.7</v>
      </c>
      <c r="D176" s="88">
        <v>62.7</v>
      </c>
      <c r="E176" s="59">
        <f>IF(C176&lt;&gt;0,D176/C176,0)</f>
        <v>1</v>
      </c>
    </row>
    <row r="177" spans="1:5" s="2" customFormat="1" ht="12.75" customHeight="1">
      <c r="A177" s="92"/>
      <c r="B177" s="88" t="s">
        <v>226</v>
      </c>
      <c r="C177" s="88">
        <v>969.1</v>
      </c>
      <c r="D177" s="88">
        <v>969.06</v>
      </c>
      <c r="E177" s="59">
        <f t="shared" si="4"/>
        <v>0.9999587245898255</v>
      </c>
    </row>
    <row r="178" spans="1:5" s="2" customFormat="1" ht="12.75" customHeight="1" thickBot="1">
      <c r="A178" s="123"/>
      <c r="B178" s="41" t="s">
        <v>224</v>
      </c>
      <c r="C178" s="41">
        <v>53.8</v>
      </c>
      <c r="D178" s="41">
        <v>46.57</v>
      </c>
      <c r="E178" s="95">
        <f t="shared" si="4"/>
        <v>0.8656133828996283</v>
      </c>
    </row>
    <row r="179" spans="1:5" s="2" customFormat="1" ht="12.75" customHeight="1" thickBot="1">
      <c r="A179" s="96">
        <v>6122</v>
      </c>
      <c r="B179" s="40" t="s">
        <v>245</v>
      </c>
      <c r="C179" s="40">
        <f>SUM(C180:C181)</f>
        <v>292.3</v>
      </c>
      <c r="D179" s="40">
        <f>SUM(D180:D181)</f>
        <v>291.84999999999997</v>
      </c>
      <c r="E179" s="97">
        <f>IF(C179&lt;&gt;0,D179/C179,0)</f>
        <v>0.9984604858022578</v>
      </c>
    </row>
    <row r="180" spans="1:5" s="2" customFormat="1" ht="12.75" customHeight="1">
      <c r="A180" s="89" t="s">
        <v>20</v>
      </c>
      <c r="B180" s="90" t="s">
        <v>203</v>
      </c>
      <c r="C180" s="90">
        <v>98.3</v>
      </c>
      <c r="D180" s="90">
        <v>98.21</v>
      </c>
      <c r="E180" s="57">
        <f>IF(C180&lt;&gt;0,D180/C180,0)</f>
        <v>0.9990844354018311</v>
      </c>
    </row>
    <row r="181" spans="1:5" s="2" customFormat="1" ht="12.75" customHeight="1" thickBot="1">
      <c r="A181" s="126"/>
      <c r="B181" s="93" t="s">
        <v>241</v>
      </c>
      <c r="C181" s="93">
        <v>194</v>
      </c>
      <c r="D181" s="93">
        <v>193.64</v>
      </c>
      <c r="E181" s="64">
        <f>IF(C181&lt;&gt;0,D181/C181,0)</f>
        <v>0.9981443298969072</v>
      </c>
    </row>
    <row r="182" spans="1:5" s="2" customFormat="1" ht="12.75" customHeight="1" thickBot="1">
      <c r="A182" s="38">
        <v>6119</v>
      </c>
      <c r="B182" s="39" t="s">
        <v>216</v>
      </c>
      <c r="C182" s="40">
        <f>SUM(C183:C187)</f>
        <v>3002.9</v>
      </c>
      <c r="D182" s="40">
        <f>SUM(D183:D187)</f>
        <v>2199.89</v>
      </c>
      <c r="E182" s="31">
        <f>IF(C182&lt;&gt;0,D182/C182,0)</f>
        <v>0.732588497785474</v>
      </c>
    </row>
    <row r="183" spans="1:5" s="2" customFormat="1" ht="12.75" customHeight="1">
      <c r="A183" s="89" t="s">
        <v>20</v>
      </c>
      <c r="B183" s="90"/>
      <c r="C183" s="90"/>
      <c r="D183" s="90"/>
      <c r="E183" s="57"/>
    </row>
    <row r="184" spans="1:5" s="2" customFormat="1" ht="12.75" customHeight="1">
      <c r="A184" s="110"/>
      <c r="B184" s="111" t="s">
        <v>205</v>
      </c>
      <c r="C184" s="111">
        <v>570</v>
      </c>
      <c r="D184" s="111">
        <v>0</v>
      </c>
      <c r="E184" s="95">
        <f>IF(C184&lt;&gt;0,D184/C184,0)</f>
        <v>0</v>
      </c>
    </row>
    <row r="185" spans="1:5" s="2" customFormat="1" ht="12.75" customHeight="1">
      <c r="A185" s="94"/>
      <c r="B185" s="41" t="s">
        <v>206</v>
      </c>
      <c r="C185" s="41">
        <v>615</v>
      </c>
      <c r="D185" s="41">
        <v>383.95</v>
      </c>
      <c r="E185" s="95">
        <f aca="true" t="shared" si="5" ref="E185:E198">IF(C185&lt;&gt;0,D185/C185,0)</f>
        <v>0.6243089430894309</v>
      </c>
    </row>
    <row r="186" spans="1:5" s="2" customFormat="1" ht="12.75" customHeight="1">
      <c r="A186" s="91"/>
      <c r="B186" s="88" t="s">
        <v>207</v>
      </c>
      <c r="C186" s="88">
        <v>1.9</v>
      </c>
      <c r="D186" s="88">
        <v>0</v>
      </c>
      <c r="E186" s="95">
        <f t="shared" si="5"/>
        <v>0</v>
      </c>
    </row>
    <row r="187" spans="1:5" s="2" customFormat="1" ht="12.75" customHeight="1" thickBot="1">
      <c r="A187" s="94"/>
      <c r="B187" s="41" t="s">
        <v>208</v>
      </c>
      <c r="C187" s="41">
        <v>1816</v>
      </c>
      <c r="D187" s="41">
        <v>1815.94</v>
      </c>
      <c r="E187" s="95">
        <f t="shared" si="5"/>
        <v>0.9999669603524229</v>
      </c>
    </row>
    <row r="188" spans="1:5" s="2" customFormat="1" ht="12.75" customHeight="1" thickBot="1">
      <c r="A188" s="96">
        <v>6201</v>
      </c>
      <c r="B188" s="40" t="s">
        <v>204</v>
      </c>
      <c r="C188" s="40">
        <v>3676.3</v>
      </c>
      <c r="D188" s="40">
        <v>3676.26</v>
      </c>
      <c r="E188" s="97">
        <f t="shared" si="5"/>
        <v>0.9999891194951446</v>
      </c>
    </row>
    <row r="189" spans="1:5" s="2" customFormat="1" ht="12.75" customHeight="1" thickBot="1">
      <c r="A189" s="96">
        <v>6202</v>
      </c>
      <c r="B189" s="40" t="s">
        <v>217</v>
      </c>
      <c r="C189" s="40">
        <v>200</v>
      </c>
      <c r="D189" s="40">
        <v>200</v>
      </c>
      <c r="E189" s="97">
        <f t="shared" si="5"/>
        <v>1</v>
      </c>
    </row>
    <row r="190" spans="1:5" s="2" customFormat="1" ht="12.75" customHeight="1" thickBot="1">
      <c r="A190" s="96">
        <v>6313</v>
      </c>
      <c r="B190" s="40" t="s">
        <v>227</v>
      </c>
      <c r="C190" s="40">
        <v>200</v>
      </c>
      <c r="D190" s="40">
        <v>200</v>
      </c>
      <c r="E190" s="97">
        <f t="shared" si="5"/>
        <v>1</v>
      </c>
    </row>
    <row r="191" spans="1:5" s="2" customFormat="1" ht="12.75" customHeight="1" thickBot="1">
      <c r="A191" s="98">
        <v>6313</v>
      </c>
      <c r="B191" s="87" t="s">
        <v>231</v>
      </c>
      <c r="C191" s="87">
        <v>1000</v>
      </c>
      <c r="D191" s="87">
        <v>1000</v>
      </c>
      <c r="E191" s="99">
        <f t="shared" si="5"/>
        <v>1</v>
      </c>
    </row>
    <row r="192" spans="1:5" s="2" customFormat="1" ht="12.75" customHeight="1" thickBot="1">
      <c r="A192" s="98">
        <v>6329</v>
      </c>
      <c r="B192" s="87" t="s">
        <v>228</v>
      </c>
      <c r="C192" s="87">
        <v>1050</v>
      </c>
      <c r="D192" s="87">
        <v>1049.82</v>
      </c>
      <c r="E192" s="99">
        <f t="shared" si="5"/>
        <v>0.9998285714285714</v>
      </c>
    </row>
    <row r="193" spans="1:5" s="2" customFormat="1" ht="12.75" customHeight="1" thickBot="1">
      <c r="A193" s="98">
        <v>6351</v>
      </c>
      <c r="B193" s="87" t="s">
        <v>244</v>
      </c>
      <c r="C193" s="87">
        <v>420</v>
      </c>
      <c r="D193" s="87">
        <v>420</v>
      </c>
      <c r="E193" s="99">
        <f t="shared" si="5"/>
        <v>1</v>
      </c>
    </row>
    <row r="194" spans="1:5" s="2" customFormat="1" ht="12.75" customHeight="1" thickBot="1">
      <c r="A194" s="98">
        <v>6351</v>
      </c>
      <c r="B194" s="87" t="s">
        <v>159</v>
      </c>
      <c r="C194" s="87">
        <v>650</v>
      </c>
      <c r="D194" s="87">
        <v>650</v>
      </c>
      <c r="E194" s="99">
        <f t="shared" si="5"/>
        <v>1</v>
      </c>
    </row>
    <row r="195" spans="1:5" s="2" customFormat="1" ht="12.75" customHeight="1" thickBot="1">
      <c r="A195" s="98">
        <v>6351</v>
      </c>
      <c r="B195" s="87" t="s">
        <v>242</v>
      </c>
      <c r="C195" s="87">
        <v>80</v>
      </c>
      <c r="D195" s="87">
        <v>80</v>
      </c>
      <c r="E195" s="99">
        <f t="shared" si="5"/>
        <v>1</v>
      </c>
    </row>
    <row r="196" spans="1:5" s="2" customFormat="1" ht="12.75" customHeight="1" thickBot="1">
      <c r="A196" s="98">
        <v>6351</v>
      </c>
      <c r="B196" s="87" t="s">
        <v>243</v>
      </c>
      <c r="C196" s="87">
        <v>661.5</v>
      </c>
      <c r="D196" s="87">
        <v>656.22</v>
      </c>
      <c r="E196" s="99">
        <f t="shared" si="5"/>
        <v>0.9920181405895692</v>
      </c>
    </row>
    <row r="197" spans="1:5" s="2" customFormat="1" ht="12.75" customHeight="1" thickBot="1">
      <c r="A197" s="98">
        <v>6351</v>
      </c>
      <c r="B197" s="87" t="s">
        <v>188</v>
      </c>
      <c r="C197" s="87">
        <v>315</v>
      </c>
      <c r="D197" s="87">
        <v>315</v>
      </c>
      <c r="E197" s="99">
        <f t="shared" si="5"/>
        <v>1</v>
      </c>
    </row>
    <row r="198" spans="1:5" s="2" customFormat="1" ht="21" customHeight="1" thickBot="1">
      <c r="A198" s="23" t="s">
        <v>14</v>
      </c>
      <c r="B198" s="24"/>
      <c r="C198" s="25">
        <f>SUM(C155,C3)</f>
        <v>416939.28</v>
      </c>
      <c r="D198" s="25">
        <f>SUM(,D155,D3)</f>
        <v>367518.6499999999</v>
      </c>
      <c r="E198" s="28">
        <f t="shared" si="5"/>
        <v>0.8814680401424396</v>
      </c>
    </row>
    <row r="199" spans="3:5" ht="12.75">
      <c r="C199" s="3"/>
      <c r="D199" s="3"/>
      <c r="E199" s="3"/>
    </row>
    <row r="200" spans="1:5" ht="12.75">
      <c r="A200" s="12"/>
      <c r="C200" s="3"/>
      <c r="D200" s="3"/>
      <c r="E200" s="3"/>
    </row>
  </sheetData>
  <printOptions horizontalCentered="1"/>
  <pageMargins left="0.3937007874015748" right="0.3937007874015748" top="1.7322834645669292" bottom="0.9448818897637796" header="0.4724409448818898" footer="0.5118110236220472"/>
  <pageSetup horizontalDpi="600" verticalDpi="600" orientation="portrait" paperSize="9" r:id="rId1"/>
  <headerFooter alignWithMargins="0">
    <oddHeader>&amp;L&amp;"Times New Roman CE,obyčejné"Městský úřad Mariánské Lázně&amp;C
&amp;"Arial CE,tučné"&amp;12Čerpání výdajů za 01-12/ 2004 - detail&amp;10
&amp;"Times New Roman CE,obyčejné"&amp;8(v tis. Kč)&amp;"Times New Roman CE,tučné"&amp;11
&amp;"Times New Roman CE,obyčejné"&amp;10
&amp;RTabulka č. 4&amp;8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Mariánské Lázně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Jiran</dc:creator>
  <cp:keywords/>
  <dc:description/>
  <cp:lastModifiedBy>Admin</cp:lastModifiedBy>
  <cp:lastPrinted>2005-03-22T12:01:14Z</cp:lastPrinted>
  <dcterms:created xsi:type="dcterms:W3CDTF">1997-05-27T10:13:23Z</dcterms:created>
  <dcterms:modified xsi:type="dcterms:W3CDTF">2005-08-09T11:04:27Z</dcterms:modified>
  <cp:category/>
  <cp:version/>
  <cp:contentType/>
  <cp:contentStatus/>
</cp:coreProperties>
</file>