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5835" windowHeight="3390" activeTab="0"/>
  </bookViews>
  <sheets>
    <sheet name="TabFISO" sheetId="1" r:id="rId1"/>
    <sheet name="Příjmy dl. B " sheetId="2" r:id="rId2"/>
    <sheet name="Příjmy kr. B" sheetId="3" r:id="rId3"/>
    <sheet name="Výdaje dl.+fin." sheetId="4" r:id="rId4"/>
    <sheet name="Běžné výdaje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<sst xmlns="http://schemas.openxmlformats.org/spreadsheetml/2006/main" count="405" uniqueCount="360">
  <si>
    <t>ROZPOČET</t>
  </si>
  <si>
    <t>Příjmy</t>
  </si>
  <si>
    <t>Výdaje</t>
  </si>
  <si>
    <t>Saldo</t>
  </si>
  <si>
    <t>Řádek</t>
  </si>
  <si>
    <t>TEXT</t>
  </si>
  <si>
    <t>v tis. Kč</t>
  </si>
  <si>
    <t xml:space="preserve"> DAŇOVÉ PŘÍJMY a  POPLATKY </t>
  </si>
  <si>
    <t xml:space="preserve"> DANĚ Z PŘÍJMU FYZICKÝCH OSOB</t>
  </si>
  <si>
    <t>z toho</t>
  </si>
  <si>
    <t xml:space="preserve"> daň z příjmů fyzických osob ze závislé činnosti</t>
  </si>
  <si>
    <t xml:space="preserve"> daň z příjmů fyzických osob ze samostatné výdělečné činnosti</t>
  </si>
  <si>
    <t xml:space="preserve"> SPRÁVNÍ POPLATKY</t>
  </si>
  <si>
    <t xml:space="preserve"> MÍSTNÍ POPLATKY</t>
  </si>
  <si>
    <t xml:space="preserve"> poplatek ze psů</t>
  </si>
  <si>
    <t xml:space="preserve"> pobytové poplatky - lázeňský poplatek</t>
  </si>
  <si>
    <t xml:space="preserve"> poplatek za užívání veřejného prostranství</t>
  </si>
  <si>
    <t xml:space="preserve"> poplatek ze vstupného</t>
  </si>
  <si>
    <t xml:space="preserve"> poplatek z ubytovacích kapacit</t>
  </si>
  <si>
    <t xml:space="preserve"> poplatek za povolení k vjezdu do vybraných míst</t>
  </si>
  <si>
    <t xml:space="preserve"> poplatek za provoz výherních hracích přístrojů</t>
  </si>
  <si>
    <t xml:space="preserve"> DAŇ Z NEMOVITOSTÍ</t>
  </si>
  <si>
    <t xml:space="preserve"> NEDAŇOVÉ PŘÍJMY  </t>
  </si>
  <si>
    <t xml:space="preserve"> příjmy z úroků</t>
  </si>
  <si>
    <t xml:space="preserve"> přijaté sankční platby a pokuty odborů MěÚ</t>
  </si>
  <si>
    <t xml:space="preserve"> KAPITÁLOVÉ PŘÍJMY </t>
  </si>
  <si>
    <t xml:space="preserve"> C E L K E M  P Ř Í J M Y   ř. 1+2+3+4</t>
  </si>
  <si>
    <t>ř.</t>
  </si>
  <si>
    <t>v tis.Kč</t>
  </si>
  <si>
    <t>podíl v %</t>
  </si>
  <si>
    <t xml:space="preserve"> nedaňové příjmy</t>
  </si>
  <si>
    <t>Ŕádek</t>
  </si>
  <si>
    <t>KAPITÁLOVÉ VÝDAJE</t>
  </si>
  <si>
    <t>C E L K E M  V Ý D A J E  ř. 5+6</t>
  </si>
  <si>
    <t>Od.Pa.</t>
  </si>
  <si>
    <t>Běžné v.</t>
  </si>
  <si>
    <t>opravy a udržování</t>
  </si>
  <si>
    <t>Pitná voda</t>
  </si>
  <si>
    <t>Pohřebnictví</t>
  </si>
  <si>
    <t>pohonné hmoty a maziva</t>
  </si>
  <si>
    <t>cestovné</t>
  </si>
  <si>
    <t>převod do sociálního fondu</t>
  </si>
  <si>
    <t>Požární ochrana</t>
  </si>
  <si>
    <t>Místní zastupitelské orgány</t>
  </si>
  <si>
    <t>Činnost místní správy - MěÚ</t>
  </si>
  <si>
    <t>Bytové hospodářství</t>
  </si>
  <si>
    <t>Veřejné osvětlení</t>
  </si>
  <si>
    <t xml:space="preserve">C E L K E M </t>
  </si>
  <si>
    <t xml:space="preserve"> příjmy z pronájmu pozemků</t>
  </si>
  <si>
    <t xml:space="preserve"> příjmy z poskytování služeb - teplo</t>
  </si>
  <si>
    <t xml:space="preserve"> příjmy z pronájmu bytového fondu</t>
  </si>
  <si>
    <t xml:space="preserve"> příjmy z pronájmu nebytových prostor</t>
  </si>
  <si>
    <t xml:space="preserve"> příjmy z pronájmu ostatního majetku </t>
  </si>
  <si>
    <t xml:space="preserve"> příjmy z prodeje bytového fondu</t>
  </si>
  <si>
    <t xml:space="preserve"> NEINVESTIČNÍ DOTACE</t>
  </si>
  <si>
    <t xml:space="preserve"> neinvestiční dotace ze státního rozpočtu na výkon st. správy</t>
  </si>
  <si>
    <t xml:space="preserve">z toho </t>
  </si>
  <si>
    <t xml:space="preserve"> splátka hypotéčního úvěru</t>
  </si>
  <si>
    <t xml:space="preserve"> daně</t>
  </si>
  <si>
    <t xml:space="preserve"> dotace neinvestiční</t>
  </si>
  <si>
    <t xml:space="preserve"> kapitálové příjmy</t>
  </si>
  <si>
    <t>Veterinární péče, speciální plodiny</t>
  </si>
  <si>
    <t>nákup služeb</t>
  </si>
  <si>
    <t>Komunální služby a územní rozvoj</t>
  </si>
  <si>
    <t>svoz odpadkových košů</t>
  </si>
  <si>
    <t>péče o veřejnou zeleň</t>
  </si>
  <si>
    <t>příspěvek Kotec</t>
  </si>
  <si>
    <t>úroky</t>
  </si>
  <si>
    <t>příspěvek SMO a SLM</t>
  </si>
  <si>
    <t>příspěvek Euroregio Egrensis</t>
  </si>
  <si>
    <t xml:space="preserve"> příjmy z prodeje pozemků</t>
  </si>
  <si>
    <t xml:space="preserve"> neinvestiční dotace ze státního rozpočtu na školství</t>
  </si>
  <si>
    <t xml:space="preserve"> neinvestiční dotace ze státního rozpočtu na sociální dávky</t>
  </si>
  <si>
    <t>Podíl v %</t>
  </si>
  <si>
    <t xml:space="preserve"> DPH</t>
  </si>
  <si>
    <t xml:space="preserve"> MZDOVÉ VÝDAJE vč. ZÁKONNÉHO POJIŠTĚNí</t>
  </si>
  <si>
    <t xml:space="preserve"> sociální pojištění</t>
  </si>
  <si>
    <t xml:space="preserve"> zdravotní pojištění</t>
  </si>
  <si>
    <t xml:space="preserve"> MATERIÁLNÍ VÝDAJE</t>
  </si>
  <si>
    <t xml:space="preserve"> nákup materiálu</t>
  </si>
  <si>
    <t xml:space="preserve"> knihy, učební pomůcky, tisk, prádlo, oděv, obuv</t>
  </si>
  <si>
    <t xml:space="preserve"> ÚROKY A OSTATNÍ FINANČNÍ VÝDAJE</t>
  </si>
  <si>
    <t xml:space="preserve"> NÁKUP VODY, PALIV A ENERGIE</t>
  </si>
  <si>
    <t xml:space="preserve"> pára</t>
  </si>
  <si>
    <t xml:space="preserve"> elektrická energie</t>
  </si>
  <si>
    <t xml:space="preserve"> voda</t>
  </si>
  <si>
    <t xml:space="preserve"> pohonné hmoty </t>
  </si>
  <si>
    <t xml:space="preserve"> NÁKUP SLUŽEB</t>
  </si>
  <si>
    <t xml:space="preserve"> nákup služeb</t>
  </si>
  <si>
    <t xml:space="preserve"> nákup služeb - tepelné hospodářství </t>
  </si>
  <si>
    <t xml:space="preserve"> služby peněžních ústavů</t>
  </si>
  <si>
    <t xml:space="preserve"> služby telekomunikací a radiokomunikací</t>
  </si>
  <si>
    <t xml:space="preserve"> služby pošt</t>
  </si>
  <si>
    <t xml:space="preserve"> školení, vzdělávání, nájemné, zpracování dat</t>
  </si>
  <si>
    <t xml:space="preserve"> OSTATNÍ NÁKUPY</t>
  </si>
  <si>
    <t xml:space="preserve"> opravy a udržování</t>
  </si>
  <si>
    <t xml:space="preserve"> programové vybavení</t>
  </si>
  <si>
    <t xml:space="preserve"> leasing</t>
  </si>
  <si>
    <t xml:space="preserve"> cestovné</t>
  </si>
  <si>
    <t xml:space="preserve"> POSKYTNUTÉ PŘÍSPĚVKY</t>
  </si>
  <si>
    <t xml:space="preserve"> neinvestiční příspěvky příspěvkovým organizacím</t>
  </si>
  <si>
    <t xml:space="preserve"> neinvestiční příspěvky podnikatelským subjektům</t>
  </si>
  <si>
    <t xml:space="preserve"> neinvestiční příspěvky neziskovým organizacím</t>
  </si>
  <si>
    <t xml:space="preserve"> výdaje na dopravní obslužnost</t>
  </si>
  <si>
    <t xml:space="preserve"> OSTATNÍ PLATBY VEŘEJNÝM ROZPOČTUM</t>
  </si>
  <si>
    <t xml:space="preserve"> platby daní a poplatků</t>
  </si>
  <si>
    <t xml:space="preserve"> nákup kolků</t>
  </si>
  <si>
    <t xml:space="preserve"> SOCIÁLNÍ DÁVKY A OST. TRANSFERY OBYVATELSTVU</t>
  </si>
  <si>
    <t xml:space="preserve"> OSTATNÍ NEINVESTIČNÍ VÝDAJE</t>
  </si>
  <si>
    <t xml:space="preserve"> INVESTIČNÍ VÝDAJE</t>
  </si>
  <si>
    <t xml:space="preserve"> VÝDAJE SOUVISEJÍCÍ S PRODEJEM NEMOVITOSTÍ</t>
  </si>
  <si>
    <t xml:space="preserve"> služby realitních kanceláří</t>
  </si>
  <si>
    <t xml:space="preserve"> F I N A N C O V Á N Í</t>
  </si>
  <si>
    <t>právní a konzultační služby</t>
  </si>
  <si>
    <t>BĚŽNÝ CELKEM</t>
  </si>
  <si>
    <t>KAPITÁLOVÝ CELKEM</t>
  </si>
  <si>
    <t xml:space="preserve"> daň z příjmů fyzických osob z kapitálových výnosů</t>
  </si>
  <si>
    <t xml:space="preserve"> dotace k úrokům z hypotečního úvěru</t>
  </si>
  <si>
    <t xml:space="preserve"> ostatní nedaňové příjmy - věcná břemena apod.</t>
  </si>
  <si>
    <t xml:space="preserve"> daň z převodu nemovitosti</t>
  </si>
  <si>
    <t>Pozemky</t>
  </si>
  <si>
    <t xml:space="preserve">psí útulek </t>
  </si>
  <si>
    <t>likvidace neofytů</t>
  </si>
  <si>
    <t>Cestovní ruch</t>
  </si>
  <si>
    <t>Čištění a opravy dešťových vpustí</t>
  </si>
  <si>
    <t>MŠ Vora</t>
  </si>
  <si>
    <t>ZUŠ F.Chopina</t>
  </si>
  <si>
    <t>Městská knihovna ML</t>
  </si>
  <si>
    <t>Tisk - ML listy</t>
  </si>
  <si>
    <t>Vítání občánků</t>
  </si>
  <si>
    <t>Sport</t>
  </si>
  <si>
    <t xml:space="preserve">elektrická energie </t>
  </si>
  <si>
    <t>oprava a správa</t>
  </si>
  <si>
    <t>Sociální pohřebné</t>
  </si>
  <si>
    <t>Územní plán</t>
  </si>
  <si>
    <t>svoz nebezpečného odpadu</t>
  </si>
  <si>
    <t>svoz tříděného a objemného odpadu</t>
  </si>
  <si>
    <t>Odpadové hospodářství</t>
  </si>
  <si>
    <t>Sociální dávky</t>
  </si>
  <si>
    <t>Penzion</t>
  </si>
  <si>
    <t>ÚSP - sociální lůžka (dotace)</t>
  </si>
  <si>
    <t>Sociální pomoc cizím subjektům</t>
  </si>
  <si>
    <t>Městská policie</t>
  </si>
  <si>
    <t>ostatní</t>
  </si>
  <si>
    <t>služby a opravy</t>
  </si>
  <si>
    <t>nákup kolků, dálničních známek, náhrady</t>
  </si>
  <si>
    <t>prádlo, tisk, nákup materiálu, DHIM</t>
  </si>
  <si>
    <t>nákup vody, paliv a energií</t>
  </si>
  <si>
    <t>služby pošt, telekomunikací, peněžních ústavů</t>
  </si>
  <si>
    <t>školení a cestovné</t>
  </si>
  <si>
    <t>nájemné, zpracování dat, leasing, ostatní nákupy</t>
  </si>
  <si>
    <t xml:space="preserve"> DAŇ Z PŘÍJMU PRÁVNICKÝCH OSOB ZA OBCE</t>
  </si>
  <si>
    <t xml:space="preserve"> DAŇ Z PŘÍJMU PRÁVNICKÝCH OSOB</t>
  </si>
  <si>
    <t xml:space="preserve"> příjmy z poskytování služeb - kopírování, svatby</t>
  </si>
  <si>
    <t xml:space="preserve"> ostatní povinné pojistné</t>
  </si>
  <si>
    <t xml:space="preserve"> pohoštění, dary, ostatní nákupy</t>
  </si>
  <si>
    <t>Komunikace</t>
  </si>
  <si>
    <t>Opravy a udržování v lázeňských lesích</t>
  </si>
  <si>
    <t>Vzhled obce</t>
  </si>
  <si>
    <t>Školství</t>
  </si>
  <si>
    <t>materiálové výdaje, PHM</t>
  </si>
  <si>
    <t>odměna za správu bytového fondu</t>
  </si>
  <si>
    <t>teplo - byty</t>
  </si>
  <si>
    <t>opravy bytového fondu</t>
  </si>
  <si>
    <t>odměny za správu, příspěvek do fondu oprav</t>
  </si>
  <si>
    <t>opravy nebytových prostor</t>
  </si>
  <si>
    <t>odměna za správu nebytových prostor</t>
  </si>
  <si>
    <t>výdaje spojené se správou majetku města</t>
  </si>
  <si>
    <t>posudky, expertízy, měření - stavební úřad</t>
  </si>
  <si>
    <t>Daň z příjmů právnických osob za obce</t>
  </si>
  <si>
    <t>ostatní výdaje</t>
  </si>
  <si>
    <t>mzdové výdaje vč. pojištění</t>
  </si>
  <si>
    <t>služby telekomunikací</t>
  </si>
  <si>
    <t>FINANCOVÁNÍ CELKEM</t>
  </si>
  <si>
    <t>Běžný</t>
  </si>
  <si>
    <t>Financování běžné</t>
  </si>
  <si>
    <t>Kapitálový</t>
  </si>
  <si>
    <t>Financování kapitálové</t>
  </si>
  <si>
    <t>Položka</t>
  </si>
  <si>
    <t>ROZPOČET CELKEM</t>
  </si>
  <si>
    <t xml:space="preserve"> konzultační, poradenské a právní služby</t>
  </si>
  <si>
    <t>propagace města</t>
  </si>
  <si>
    <t xml:space="preserve"> CELKEM BĚŽNÉ PŘÍJMY ř. 1+2+4</t>
  </si>
  <si>
    <t xml:space="preserve"> CELKEM KAPITÁLOVÉ PŘÍJMY ř. 3</t>
  </si>
  <si>
    <t xml:space="preserve"> Financování kapitálového rozpočtu</t>
  </si>
  <si>
    <t xml:space="preserve"> BĚŽNÉ VÝDAJE</t>
  </si>
  <si>
    <t>Městské muzeum ML</t>
  </si>
  <si>
    <t xml:space="preserve"> splátka hypotečního úvěru</t>
  </si>
  <si>
    <t>ROZPOČET VČ. FINANCOVÁNÍ</t>
  </si>
  <si>
    <t>úklid a správa komunikací TDS</t>
  </si>
  <si>
    <t>Nemocnice - odměna za řízení</t>
  </si>
  <si>
    <t>Nemocnice - příspěvek</t>
  </si>
  <si>
    <t xml:space="preserve"> F I N A N C O V Á N Í - V Ý D A J E</t>
  </si>
  <si>
    <t xml:space="preserve">údržba lyžařského areálu Golf </t>
  </si>
  <si>
    <t xml:space="preserve"> přijaté příspěvky - EKO-KOM, sběr odpadů</t>
  </si>
  <si>
    <t xml:space="preserve"> neinvestiční přijaté dotace od obcí (školství)</t>
  </si>
  <si>
    <t xml:space="preserve"> mzdy </t>
  </si>
  <si>
    <t xml:space="preserve"> splátka investičního úvěru</t>
  </si>
  <si>
    <t xml:space="preserve">opravy komunikací TDS </t>
  </si>
  <si>
    <t>Ochrana přírody - péče o krajinu</t>
  </si>
  <si>
    <t>372X</t>
  </si>
  <si>
    <t>1. MŠ Křižíkova</t>
  </si>
  <si>
    <t>3. MŠ Hlavní</t>
  </si>
  <si>
    <t>7. MŠ Ušovice</t>
  </si>
  <si>
    <t>12.MŠ Třešňovka</t>
  </si>
  <si>
    <t>1.ZŠ - JIH</t>
  </si>
  <si>
    <t>2.ZŠ - SEVER</t>
  </si>
  <si>
    <t>3.ZŠ - Ušovice</t>
  </si>
  <si>
    <t>Chopinův festival, lázeňská sezóna</t>
  </si>
  <si>
    <t>Kultura</t>
  </si>
  <si>
    <t>TDS s.r.o. - dotace na provoz bazénu</t>
  </si>
  <si>
    <t>Dotace pro ZSO M.L. o.p.s.</t>
  </si>
  <si>
    <t>provoz a oprava veřejných WC a ostatní</t>
  </si>
  <si>
    <t>Ostatní činnosti</t>
  </si>
  <si>
    <t xml:space="preserve"> FINANCOVÁNÍ   -  SALDO</t>
  </si>
  <si>
    <t>41XX</t>
  </si>
  <si>
    <t xml:space="preserve"> PŘÍJMY VČ. FINANCOVÁNÍ CELKEM (1+2+3+4+8)</t>
  </si>
  <si>
    <t>Zvláštní škola Hamrníky</t>
  </si>
  <si>
    <t>Městský dům dětí a mládeže</t>
  </si>
  <si>
    <t>311X</t>
  </si>
  <si>
    <t>331X</t>
  </si>
  <si>
    <t>43XX</t>
  </si>
  <si>
    <t xml:space="preserve"> převod do sociálního fondu fondu</t>
  </si>
  <si>
    <t xml:space="preserve"> neinvestiční přijaté dotace od kraje</t>
  </si>
  <si>
    <t>Správa v lesním hospodářství</t>
  </si>
  <si>
    <t>Nebytové hospodářství</t>
  </si>
  <si>
    <t>nájem, úprava pozemků</t>
  </si>
  <si>
    <t>sociální hospitalizace</t>
  </si>
  <si>
    <t>pomoc starým občanům</t>
  </si>
  <si>
    <t>pomoc zdravotně postiženým</t>
  </si>
  <si>
    <t>ost.soc.péče o mládež</t>
  </si>
  <si>
    <t>soc.péče a pomoc ost.skup.obyv.</t>
  </si>
  <si>
    <t>Správa hřbitova</t>
  </si>
  <si>
    <t>TV vysílání</t>
  </si>
  <si>
    <t>opravy NP ostatní</t>
  </si>
  <si>
    <t>NP ostatní náklady</t>
  </si>
  <si>
    <t>Oprava a údržba cyklotras</t>
  </si>
  <si>
    <t>Zdravotnictví - recepty</t>
  </si>
  <si>
    <t xml:space="preserve"> Zapojení Fondu rezerv</t>
  </si>
  <si>
    <t xml:space="preserve"> půjčka - rekultivace skládky</t>
  </si>
  <si>
    <t xml:space="preserve"> Územní plánování</t>
  </si>
  <si>
    <r>
      <t xml:space="preserve"> </t>
    </r>
    <r>
      <rPr>
        <sz val="10"/>
        <rFont val="Arial CE"/>
        <family val="2"/>
      </rPr>
      <t>zapojení Fondu rezerv</t>
    </r>
  </si>
  <si>
    <t>Měření fyzikálních faktorů</t>
  </si>
  <si>
    <t xml:space="preserve"> dotace investiční</t>
  </si>
  <si>
    <t xml:space="preserve"> Hasičský záchranný sbor - investiční dotace</t>
  </si>
  <si>
    <t>odchyt a reg.zdiv. zvířat ostatní služby</t>
  </si>
  <si>
    <t>Výdaje na dopravní obslužnost - MHD</t>
  </si>
  <si>
    <t xml:space="preserve"> zapojení vlastních zdrojů </t>
  </si>
  <si>
    <t xml:space="preserve"> drobný hmotný majetek</t>
  </si>
  <si>
    <t xml:space="preserve"> 1.MŠ - rekonstrukce VS</t>
  </si>
  <si>
    <t xml:space="preserve"> 1.MŠ - inv. příspěvek (kuchyňský robot)</t>
  </si>
  <si>
    <t xml:space="preserve"> 2.ZŠ - rekonstrukce VS</t>
  </si>
  <si>
    <t xml:space="preserve"> Plaketa gen.Pattona</t>
  </si>
  <si>
    <t xml:space="preserve"> Bazén - hromosvod - aktivní jímač</t>
  </si>
  <si>
    <t xml:space="preserve"> Viktoria - rek.atlet.stadionu </t>
  </si>
  <si>
    <t xml:space="preserve"> MěDDM - inv. přísp. Pavlovice</t>
  </si>
  <si>
    <t xml:space="preserve"> Nemocnice - III.etapa výst. a rekonstrukce</t>
  </si>
  <si>
    <t xml:space="preserve"> Dobrovského ul PD k ÚŘ</t>
  </si>
  <si>
    <t xml:space="preserve"> Azylový dům - rekonstrukce</t>
  </si>
  <si>
    <t xml:space="preserve"> Poplatek FÚ za odnětí pozemků</t>
  </si>
  <si>
    <t xml:space="preserve"> Komunikace křižovatka Hlavní - Ruská</t>
  </si>
  <si>
    <t xml:space="preserve"> Křižovatka Hlavní - Tyršova</t>
  </si>
  <si>
    <t xml:space="preserve"> Komunikace - studie a projekty</t>
  </si>
  <si>
    <t xml:space="preserve"> Přechod na Chebské LIDL</t>
  </si>
  <si>
    <t xml:space="preserve"> Rozhledna Hamelika - zastřešení</t>
  </si>
  <si>
    <t xml:space="preserve"> Investice do NP - zápočet</t>
  </si>
  <si>
    <t xml:space="preserve"> Nové webové stránky města</t>
  </si>
  <si>
    <t>GP,ZP,kategorizace rybníků, kolky</t>
  </si>
  <si>
    <t>kašny - voda, el. energie, opravy a údržba</t>
  </si>
  <si>
    <t>pam.místa a vyhlídky údržba</t>
  </si>
  <si>
    <t>vysadba a údržba dřevin</t>
  </si>
  <si>
    <t>odměna za správu, ostatní</t>
  </si>
  <si>
    <t>úklid nepovolených skládek</t>
  </si>
  <si>
    <t>Ostatní správa v ochraně životního prostředí</t>
  </si>
  <si>
    <t>Divadlo - oprava fas.,oken,dveří</t>
  </si>
  <si>
    <t>ICE SPORTS - opravy</t>
  </si>
  <si>
    <t>ICE SPORTS - provozní dotace</t>
  </si>
  <si>
    <t>údržba lezecké stěny, skateboard</t>
  </si>
  <si>
    <t>úhrada krizové péče</t>
  </si>
  <si>
    <t>poradny pro pěstouny</t>
  </si>
  <si>
    <t>Ost.zál.civil.přípravy - havárie</t>
  </si>
  <si>
    <t>ubytovny - služby</t>
  </si>
  <si>
    <t>pohledávky</t>
  </si>
  <si>
    <t>Odstraňování havárií</t>
  </si>
  <si>
    <t>Svoz autovraků</t>
  </si>
  <si>
    <t>Zvl.Š - náklady pedagog.asistenta</t>
  </si>
  <si>
    <t>Muzeum - opravy</t>
  </si>
  <si>
    <t>Partnerství projektu KÚ KK-SROP</t>
  </si>
  <si>
    <t>Partnerství projektu KÚ</t>
  </si>
  <si>
    <t>Ekonomická studie MN</t>
  </si>
  <si>
    <t xml:space="preserve"> Zapojení vlastních zdrojů</t>
  </si>
  <si>
    <t xml:space="preserve"> příjmy z hospodářské činnosti Vora</t>
  </si>
  <si>
    <t xml:space="preserve"> příjmy z poskytování služeb a výrobků</t>
  </si>
  <si>
    <t xml:space="preserve"> neinvestiční dotace ze státního rozpočtu na veřejnou správu</t>
  </si>
  <si>
    <t xml:space="preserve"> Příjmy celkem</t>
  </si>
  <si>
    <t xml:space="preserve"> Přemístění MěDDM - rekonstrukce objektu 3.ZŠ</t>
  </si>
  <si>
    <t xml:space="preserve"> 3.MŠ - inv. příspěvek (zatékání pod objekt)</t>
  </si>
  <si>
    <t xml:space="preserve"> 3.ZŠ Ušovice - inv.přísp. (hygiena, WC)</t>
  </si>
  <si>
    <t>opravy prvků dětských hřišť,opravy a svoz laviček</t>
  </si>
  <si>
    <t>Příspěvkové organizace</t>
  </si>
  <si>
    <t>nákup služeb a ostatní výdaje</t>
  </si>
  <si>
    <t>Dobřany nein.náklady</t>
  </si>
  <si>
    <t>Program regenerace městské památkové zóny</t>
  </si>
  <si>
    <t>reprefond starosty</t>
  </si>
  <si>
    <t>Výdaje byty celkem správce BYTOV s.r.o.</t>
  </si>
  <si>
    <t>Výdaje byty celkem ostatní správci bytového fondu</t>
  </si>
  <si>
    <t>Výdaje NP celkem správce BYTOV s.r.o.</t>
  </si>
  <si>
    <t>Vydaje NP celkem ostatní správci bytového fondu</t>
  </si>
  <si>
    <t xml:space="preserve"> 1.ZŠ Jih - inv.přísp.(havárie,soc.zařízení)</t>
  </si>
  <si>
    <t>příspěvek do Fondu cestovního ruchu</t>
  </si>
  <si>
    <t>Příspěvek do Fondu kultury</t>
  </si>
  <si>
    <t>příspěvek do Fondu sportu</t>
  </si>
  <si>
    <t>příspěvek na činnost sportovním klubům</t>
  </si>
  <si>
    <t xml:space="preserve">vybavení víceúčelového hřiště </t>
  </si>
  <si>
    <t>veřejné zakázky sportovní zařízení</t>
  </si>
  <si>
    <t>sociální dávky - péče o staré občany</t>
  </si>
  <si>
    <t>sociální dávky - péče o rodinu a děti</t>
  </si>
  <si>
    <t>sociální dávky - nezaměstnaní, soc.kurátor</t>
  </si>
  <si>
    <t>sociální dávky - péče o blízkou osobu</t>
  </si>
  <si>
    <t>sociální dávky - zvláštní a kompenzač.pomůcky</t>
  </si>
  <si>
    <t>sociální dávky - úpr.bezbar.bytu a provoz gar.</t>
  </si>
  <si>
    <t>sociální dávky - nákup,opr.úpr.motorového vozidla</t>
  </si>
  <si>
    <t>sociální dávky - provoz motor.vozidla</t>
  </si>
  <si>
    <t>sociální dávky - individuální doprava</t>
  </si>
  <si>
    <t>Krizový štáb - pomůcky</t>
  </si>
  <si>
    <t>Městské muzeum ML účelový příspěvek publikace</t>
  </si>
  <si>
    <t>2.ZŠ - SEVER oprava VS</t>
  </si>
  <si>
    <t>Demontáž dětských hřišť</t>
  </si>
  <si>
    <t>vratky - příspěvky od rodičů MŠ</t>
  </si>
  <si>
    <t>vratky - příspěvky od rodičů ŠD</t>
  </si>
  <si>
    <t xml:space="preserve"> příjem za licence</t>
  </si>
  <si>
    <t xml:space="preserve"> Poplatek za odnětí pozemků</t>
  </si>
  <si>
    <t xml:space="preserve"> poplatky správní a místní a živ. prostředí</t>
  </si>
  <si>
    <t xml:space="preserve"> Rekonstrukce komunikací</t>
  </si>
  <si>
    <t xml:space="preserve"> Rekonstrukce veřejného osvětlení</t>
  </si>
  <si>
    <t xml:space="preserve"> Knihovna - kniovnický systém - spoluúčast k dotaci</t>
  </si>
  <si>
    <t xml:space="preserve"> Instalace dětských hřišť</t>
  </si>
  <si>
    <t xml:space="preserve"> Cizí vody Taormina - pozastávka </t>
  </si>
  <si>
    <t xml:space="preserve"> Rek. polikliniky na domov důchodců - studie</t>
  </si>
  <si>
    <t xml:space="preserve"> Plzeňská II - dopravní značení</t>
  </si>
  <si>
    <t xml:space="preserve"> Invest. dotace Dopravnímu podniku a.s.</t>
  </si>
  <si>
    <t xml:space="preserve"> splátky půjčky od Městské nemocnice a ÚSP</t>
  </si>
  <si>
    <t xml:space="preserve"> prostř. na výkon st. správy z min. období</t>
  </si>
  <si>
    <t xml:space="preserve"> zapojení Fondu sportu </t>
  </si>
  <si>
    <t xml:space="preserve"> Financování běžného rozpočtu - účelové</t>
  </si>
  <si>
    <t xml:space="preserve"> neinvestiční dotace ze státního rozpočtu na soc.lůžka (Dom.d.)</t>
  </si>
  <si>
    <t>podíl %</t>
  </si>
  <si>
    <t>x</t>
  </si>
  <si>
    <t xml:space="preserve"> VÝDAJE CELKEM VČ. FINANCOVÁNÍ (ř. 5+6+8)</t>
  </si>
  <si>
    <t xml:space="preserve"> CELKEM Financování - příjmy</t>
  </si>
  <si>
    <t xml:space="preserve"> CELKEM Financování - výdaje</t>
  </si>
  <si>
    <t xml:space="preserve"> Zapojení prostř. na výkon státní správy</t>
  </si>
  <si>
    <t xml:space="preserve"> Zapojení Fondu sportu</t>
  </si>
  <si>
    <t>FINANCOVÁNÍ  CELKEM</t>
  </si>
  <si>
    <t>opravy školy</t>
  </si>
  <si>
    <t>teplo nebytových prostor</t>
  </si>
  <si>
    <t xml:space="preserve"> Hřiště na plážový volejbal Lido</t>
  </si>
  <si>
    <t xml:space="preserve"> Studie kasárna Hamrníky</t>
  </si>
  <si>
    <t xml:space="preserve"> Studie, projekt k přemístění TDS</t>
  </si>
  <si>
    <t xml:space="preserve"> TDS inv. dotace nákup nové techniky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</si>
</sst>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%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5"/>
      <name val="Arial"/>
      <family val="0"/>
    </font>
    <font>
      <sz val="7.5"/>
      <name val="Arial"/>
      <family val="0"/>
    </font>
    <font>
      <b/>
      <i/>
      <sz val="7.5"/>
      <name val="Arial"/>
      <family val="2"/>
    </font>
    <font>
      <i/>
      <sz val="8"/>
      <name val="Arial"/>
      <family val="2"/>
    </font>
    <font>
      <sz val="6"/>
      <name val="Arial"/>
      <family val="0"/>
    </font>
    <font>
      <b/>
      <sz val="11.5"/>
      <name val="Arial"/>
      <family val="0"/>
    </font>
    <font>
      <sz val="7.25"/>
      <name val="Arial"/>
      <family val="0"/>
    </font>
    <font>
      <sz val="5.75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gray0625">
        <fgColor indexed="9"/>
      </patternFill>
    </fill>
  </fills>
  <borders count="73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0" fontId="1" fillId="0" borderId="20" xfId="0" applyNumberFormat="1" applyFont="1" applyBorder="1" applyAlignment="1">
      <alignment horizontal="right"/>
    </xf>
    <xf numFmtId="10" fontId="0" fillId="0" borderId="21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23" xfId="0" applyNumberFormat="1" applyBorder="1" applyAlignment="1">
      <alignment/>
    </xf>
    <xf numFmtId="10" fontId="0" fillId="0" borderId="24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1" fillId="0" borderId="20" xfId="0" applyNumberFormat="1" applyFont="1" applyBorder="1" applyAlignment="1">
      <alignment horizontal="center"/>
    </xf>
    <xf numFmtId="10" fontId="1" fillId="0" borderId="25" xfId="0" applyNumberFormat="1" applyFont="1" applyBorder="1" applyAlignment="1">
      <alignment horizontal="right"/>
    </xf>
    <xf numFmtId="10" fontId="0" fillId="0" borderId="26" xfId="0" applyNumberFormat="1" applyBorder="1" applyAlignment="1">
      <alignment/>
    </xf>
    <xf numFmtId="164" fontId="1" fillId="0" borderId="27" xfId="0" applyNumberFormat="1" applyFont="1" applyBorder="1" applyAlignment="1">
      <alignment horizontal="center"/>
    </xf>
    <xf numFmtId="10" fontId="0" fillId="0" borderId="28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0" fillId="0" borderId="30" xfId="0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 vertical="center"/>
    </xf>
    <xf numFmtId="0" fontId="1" fillId="0" borderId="32" xfId="0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30" xfId="0" applyNumberForma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0" fontId="0" fillId="0" borderId="30" xfId="0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37" xfId="0" applyFont="1" applyBorder="1" applyAlignment="1">
      <alignment/>
    </xf>
    <xf numFmtId="164" fontId="1" fillId="0" borderId="38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/>
    </xf>
    <xf numFmtId="164" fontId="1" fillId="0" borderId="27" xfId="0" applyNumberFormat="1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164" fontId="1" fillId="0" borderId="40" xfId="0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44" xfId="0" applyNumberFormat="1" applyFont="1" applyBorder="1" applyAlignment="1">
      <alignment horizontal="center"/>
    </xf>
    <xf numFmtId="164" fontId="0" fillId="0" borderId="45" xfId="0" applyNumberFormat="1" applyBorder="1" applyAlignment="1">
      <alignment/>
    </xf>
    <xf numFmtId="164" fontId="0" fillId="0" borderId="46" xfId="0" applyNumberFormat="1" applyBorder="1" applyAlignment="1">
      <alignment/>
    </xf>
    <xf numFmtId="164" fontId="1" fillId="0" borderId="43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0" borderId="45" xfId="0" applyNumberFormat="1" applyFont="1" applyBorder="1" applyAlignment="1">
      <alignment/>
    </xf>
    <xf numFmtId="164" fontId="0" fillId="0" borderId="47" xfId="0" applyNumberFormat="1" applyBorder="1" applyAlignment="1">
      <alignment/>
    </xf>
    <xf numFmtId="165" fontId="0" fillId="0" borderId="46" xfId="0" applyNumberFormat="1" applyBorder="1" applyAlignment="1">
      <alignment/>
    </xf>
    <xf numFmtId="164" fontId="1" fillId="0" borderId="27" xfId="0" applyNumberFormat="1" applyFont="1" applyBorder="1" applyAlignment="1">
      <alignment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54" xfId="0" applyFont="1" applyFill="1" applyBorder="1" applyAlignment="1">
      <alignment/>
    </xf>
    <xf numFmtId="0" fontId="1" fillId="2" borderId="54" xfId="0" applyFont="1" applyFill="1" applyBorder="1" applyAlignment="1">
      <alignment horizontal="center"/>
    </xf>
    <xf numFmtId="164" fontId="1" fillId="2" borderId="54" xfId="0" applyNumberFormat="1" applyFont="1" applyFill="1" applyBorder="1" applyAlignment="1">
      <alignment/>
    </xf>
    <xf numFmtId="10" fontId="0" fillId="0" borderId="23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23" xfId="0" applyNumberFormat="1" applyFont="1" applyBorder="1" applyAlignment="1">
      <alignment horizontal="right"/>
    </xf>
    <xf numFmtId="10" fontId="1" fillId="0" borderId="24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10" fontId="0" fillId="0" borderId="24" xfId="0" applyNumberFormat="1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64" fontId="0" fillId="0" borderId="44" xfId="0" applyNumberFormat="1" applyFont="1" applyBorder="1" applyAlignment="1">
      <alignment horizontal="right"/>
    </xf>
    <xf numFmtId="10" fontId="0" fillId="0" borderId="38" xfId="0" applyNumberFormat="1" applyFont="1" applyBorder="1" applyAlignment="1">
      <alignment horizontal="right"/>
    </xf>
    <xf numFmtId="164" fontId="1" fillId="0" borderId="47" xfId="0" applyNumberFormat="1" applyFont="1" applyBorder="1" applyAlignment="1">
      <alignment/>
    </xf>
    <xf numFmtId="10" fontId="1" fillId="0" borderId="26" xfId="0" applyNumberFormat="1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" fillId="0" borderId="18" xfId="0" applyFont="1" applyBorder="1" applyAlignment="1">
      <alignment/>
    </xf>
    <xf numFmtId="164" fontId="1" fillId="0" borderId="46" xfId="0" applyNumberFormat="1" applyFont="1" applyBorder="1" applyAlignment="1">
      <alignment/>
    </xf>
    <xf numFmtId="2" fontId="1" fillId="0" borderId="57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64" fontId="0" fillId="0" borderId="59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60" xfId="0" applyNumberFormat="1" applyBorder="1" applyAlignment="1">
      <alignment vertical="center"/>
    </xf>
    <xf numFmtId="164" fontId="0" fillId="0" borderId="6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1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58" xfId="0" applyFont="1" applyBorder="1" applyAlignment="1">
      <alignment vertical="center"/>
    </xf>
    <xf numFmtId="164" fontId="0" fillId="0" borderId="5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164" fontId="0" fillId="0" borderId="62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63" xfId="0" applyNumberFormat="1" applyBorder="1" applyAlignment="1">
      <alignment/>
    </xf>
    <xf numFmtId="164" fontId="1" fillId="0" borderId="32" xfId="0" applyNumberFormat="1" applyFont="1" applyBorder="1" applyAlignment="1">
      <alignment vertical="center"/>
    </xf>
    <xf numFmtId="164" fontId="0" fillId="0" borderId="58" xfId="0" applyNumberFormat="1" applyBorder="1" applyAlignment="1">
      <alignment/>
    </xf>
    <xf numFmtId="0" fontId="1" fillId="2" borderId="64" xfId="0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0" fillId="0" borderId="5" xfId="0" applyBorder="1" applyAlignment="1">
      <alignment/>
    </xf>
    <xf numFmtId="164" fontId="1" fillId="0" borderId="45" xfId="0" applyNumberFormat="1" applyFont="1" applyBorder="1" applyAlignment="1">
      <alignment/>
    </xf>
    <xf numFmtId="0" fontId="1" fillId="0" borderId="5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164" fontId="0" fillId="0" borderId="40" xfId="0" applyNumberFormat="1" applyBorder="1" applyAlignment="1">
      <alignment/>
    </xf>
    <xf numFmtId="10" fontId="1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1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/>
    </xf>
    <xf numFmtId="10" fontId="1" fillId="0" borderId="21" xfId="0" applyNumberFormat="1" applyFont="1" applyBorder="1" applyAlignment="1">
      <alignment horizontal="right"/>
    </xf>
    <xf numFmtId="10" fontId="1" fillId="0" borderId="25" xfId="0" applyNumberFormat="1" applyFont="1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164" fontId="0" fillId="0" borderId="18" xfId="0" applyNumberFormat="1" applyBorder="1" applyAlignment="1">
      <alignment/>
    </xf>
    <xf numFmtId="10" fontId="1" fillId="0" borderId="22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64" fontId="0" fillId="0" borderId="41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46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40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45" xfId="0" applyNumberFormat="1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46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5" xfId="0" applyNumberFormat="1" applyFont="1" applyBorder="1" applyAlignment="1">
      <alignment/>
    </xf>
    <xf numFmtId="10" fontId="0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0" fontId="1" fillId="0" borderId="64" xfId="0" applyFont="1" applyBorder="1" applyAlignment="1">
      <alignment horizontal="center"/>
    </xf>
    <xf numFmtId="10" fontId="0" fillId="0" borderId="64" xfId="0" applyNumberFormat="1" applyBorder="1" applyAlignment="1">
      <alignment/>
    </xf>
    <xf numFmtId="10" fontId="1" fillId="0" borderId="5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" fillId="0" borderId="1" xfId="0" applyFont="1" applyBorder="1" applyAlignment="1">
      <alignment/>
    </xf>
    <xf numFmtId="10" fontId="1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0" fontId="1" fillId="0" borderId="38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164" fontId="0" fillId="0" borderId="47" xfId="0" applyNumberFormat="1" applyFont="1" applyBorder="1" applyAlignment="1">
      <alignment/>
    </xf>
    <xf numFmtId="10" fontId="0" fillId="0" borderId="25" xfId="0" applyNumberFormat="1" applyBorder="1" applyAlignment="1">
      <alignment/>
    </xf>
    <xf numFmtId="164" fontId="0" fillId="0" borderId="41" xfId="0" applyNumberFormat="1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164" fontId="0" fillId="0" borderId="46" xfId="0" applyNumberFormat="1" applyFont="1" applyBorder="1" applyAlignment="1">
      <alignment/>
    </xf>
    <xf numFmtId="10" fontId="0" fillId="0" borderId="22" xfId="0" applyNumberFormat="1" applyFont="1" applyBorder="1" applyAlignment="1">
      <alignment horizontal="right"/>
    </xf>
    <xf numFmtId="0" fontId="0" fillId="0" borderId="66" xfId="0" applyFont="1" applyBorder="1" applyAlignment="1">
      <alignment/>
    </xf>
    <xf numFmtId="164" fontId="0" fillId="0" borderId="66" xfId="0" applyNumberFormat="1" applyFont="1" applyBorder="1" applyAlignment="1">
      <alignment/>
    </xf>
    <xf numFmtId="0" fontId="1" fillId="0" borderId="64" xfId="0" applyFont="1" applyBorder="1" applyAlignment="1">
      <alignment/>
    </xf>
    <xf numFmtId="164" fontId="1" fillId="0" borderId="64" xfId="0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1" fillId="0" borderId="14" xfId="0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wrapText="1"/>
    </xf>
    <xf numFmtId="164" fontId="1" fillId="0" borderId="68" xfId="0" applyNumberFormat="1" applyFont="1" applyBorder="1" applyAlignment="1">
      <alignment/>
    </xf>
    <xf numFmtId="164" fontId="0" fillId="0" borderId="65" xfId="0" applyNumberFormat="1" applyBorder="1" applyAlignment="1">
      <alignment/>
    </xf>
    <xf numFmtId="164" fontId="1" fillId="0" borderId="65" xfId="0" applyNumberFormat="1" applyFont="1" applyBorder="1" applyAlignment="1">
      <alignment/>
    </xf>
    <xf numFmtId="164" fontId="1" fillId="0" borderId="67" xfId="0" applyNumberFormat="1" applyFont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0" fillId="0" borderId="67" xfId="0" applyNumberFormat="1" applyBorder="1" applyAlignment="1">
      <alignment/>
    </xf>
    <xf numFmtId="164" fontId="0" fillId="0" borderId="68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4" fontId="0" fillId="0" borderId="6" xfId="0" applyNumberForma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4" fontId="0" fillId="0" borderId="7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4" fontId="0" fillId="0" borderId="5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164" fontId="0" fillId="0" borderId="65" xfId="0" applyNumberFormat="1" applyFont="1" applyBorder="1" applyAlignment="1">
      <alignment/>
    </xf>
    <xf numFmtId="164" fontId="1" fillId="0" borderId="56" xfId="0" applyNumberFormat="1" applyFont="1" applyBorder="1" applyAlignment="1">
      <alignment/>
    </xf>
    <xf numFmtId="4" fontId="1" fillId="0" borderId="7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/>
    </xf>
    <xf numFmtId="164" fontId="0" fillId="0" borderId="56" xfId="0" applyNumberFormat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1" fillId="0" borderId="66" xfId="0" applyNumberFormat="1" applyFont="1" applyBorder="1" applyAlignment="1">
      <alignment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0" fillId="0" borderId="69" xfId="0" applyBorder="1" applyAlignment="1">
      <alignment/>
    </xf>
    <xf numFmtId="0" fontId="0" fillId="0" borderId="61" xfId="0" applyBorder="1" applyAlignment="1">
      <alignment/>
    </xf>
    <xf numFmtId="0" fontId="1" fillId="0" borderId="57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71" xfId="0" applyBorder="1" applyAlignment="1">
      <alignment vertical="center"/>
    </xf>
    <xf numFmtId="0" fontId="1" fillId="0" borderId="72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10" fontId="1" fillId="0" borderId="28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64" fontId="0" fillId="0" borderId="43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0" fillId="0" borderId="2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Rozpočet pro rok 2005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TabFISO!$C$1</c:f>
              <c:strCache>
                <c:ptCount val="1"/>
                <c:pt idx="0">
                  <c:v>Příjmy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(TabFISO!$B$3,TabFISO!$B$9,TabFISO!$B$14)</c:f>
              <c:strCache>
                <c:ptCount val="3"/>
                <c:pt idx="0">
                  <c:v>Běžný</c:v>
                </c:pt>
                <c:pt idx="1">
                  <c:v>Kapitálový</c:v>
                </c:pt>
                <c:pt idx="2">
                  <c:v>FINANCOVÁNÍ CELKEM</c:v>
                </c:pt>
              </c:strCache>
            </c:strRef>
          </c:cat>
          <c:val>
            <c:numRef>
              <c:f>(TabFISO!$C$3,TabFISO!$C$9,TabFISO!$C$14)</c:f>
              <c:numCache>
                <c:ptCount val="3"/>
                <c:pt idx="0">
                  <c:v>224875.5</c:v>
                </c:pt>
                <c:pt idx="1">
                  <c:v>9738</c:v>
                </c:pt>
                <c:pt idx="2">
                  <c:v>69367.6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TabFISO!$D$1</c:f>
              <c:strCache>
                <c:ptCount val="1"/>
                <c:pt idx="0">
                  <c:v>Výdaje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(TabFISO!$B$3,TabFISO!$B$9,TabFISO!$B$14)</c:f>
              <c:strCache>
                <c:ptCount val="3"/>
                <c:pt idx="0">
                  <c:v>Běžný</c:v>
                </c:pt>
                <c:pt idx="1">
                  <c:v>Kapitálový</c:v>
                </c:pt>
                <c:pt idx="2">
                  <c:v>FINANCOVÁNÍ CELKEM</c:v>
                </c:pt>
              </c:strCache>
            </c:strRef>
          </c:cat>
          <c:val>
            <c:numRef>
              <c:f>(TabFISO!$D$3,TabFISO!$D$9,TabFISO!$D$14)</c:f>
              <c:numCache>
                <c:ptCount val="3"/>
                <c:pt idx="0">
                  <c:v>228517.6</c:v>
                </c:pt>
                <c:pt idx="1">
                  <c:v>69151.5</c:v>
                </c:pt>
                <c:pt idx="2">
                  <c:v>6312</c:v>
                </c:pt>
              </c:numCache>
            </c:numRef>
          </c:val>
          <c:shape val="box"/>
        </c:ser>
        <c:shape val="box"/>
        <c:axId val="39615579"/>
        <c:axId val="20995892"/>
      </c:bar3D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1" i="1" u="none" baseline="0"/>
            </a:pPr>
          </a:p>
        </c:txPr>
        <c:crossAx val="396155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Příjmy - rozpočet města na rok 2005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kr. B'!$C$15:$C$20</c:f>
              <c:strCache>
                <c:ptCount val="6"/>
                <c:pt idx="0">
                  <c:v> daně</c:v>
                </c:pt>
                <c:pt idx="1">
                  <c:v> poplatky správní a místní a živ. prostředí</c:v>
                </c:pt>
                <c:pt idx="2">
                  <c:v> nedaňové příjmy</c:v>
                </c:pt>
                <c:pt idx="3">
                  <c:v> kapitálové příjmy</c:v>
                </c:pt>
                <c:pt idx="4">
                  <c:v> dotace neinvestiční</c:v>
                </c:pt>
                <c:pt idx="5">
                  <c:v> dotace investiční</c:v>
                </c:pt>
              </c:strCache>
            </c:strRef>
          </c:cat>
          <c:val>
            <c:numRef>
              <c:f>'Příjmy kr. B'!$D$15:$D$20</c:f>
              <c:numCache>
                <c:ptCount val="6"/>
                <c:pt idx="0">
                  <c:v>101800</c:v>
                </c:pt>
                <c:pt idx="1">
                  <c:v>25135.8</c:v>
                </c:pt>
                <c:pt idx="2">
                  <c:v>48115</c:v>
                </c:pt>
                <c:pt idx="3">
                  <c:v>9738</c:v>
                </c:pt>
                <c:pt idx="4">
                  <c:v>49824.7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kr. B'!$C$15:$C$20</c:f>
              <c:strCache>
                <c:ptCount val="6"/>
                <c:pt idx="0">
                  <c:v> daně</c:v>
                </c:pt>
                <c:pt idx="1">
                  <c:v> poplatky správní a místní a živ. prostředí</c:v>
                </c:pt>
                <c:pt idx="2">
                  <c:v> nedaňové příjmy</c:v>
                </c:pt>
                <c:pt idx="3">
                  <c:v> kapitálové příjmy</c:v>
                </c:pt>
                <c:pt idx="4">
                  <c:v> dotace neinvestiční</c:v>
                </c:pt>
                <c:pt idx="5">
                  <c:v> dotace investiční</c:v>
                </c:pt>
              </c:strCache>
            </c:strRef>
          </c:cat>
          <c:val>
            <c:numRef>
              <c:f>'Příjmy kr. B'!$E$15:$E$20</c:f>
              <c:numCache>
                <c:ptCount val="6"/>
                <c:pt idx="0">
                  <c:v>0.4339051248116583</c:v>
                </c:pt>
                <c:pt idx="1">
                  <c:v>0.10713705733046051</c:v>
                </c:pt>
                <c:pt idx="2">
                  <c:v>0.20508197524865363</c:v>
                </c:pt>
                <c:pt idx="3">
                  <c:v>0.04150656292157101</c:v>
                </c:pt>
                <c:pt idx="4">
                  <c:v>0.21236927968765648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Výdaje - rozpočet města na rok 2005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1"/>
          <c:y val="0.297"/>
          <c:w val="0.31575"/>
          <c:h val="0.5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'[1]List1'!$B$3:$B$5</c:f>
              <c:strCache>
                <c:ptCount val="3"/>
                <c:pt idx="0">
                  <c:v>Běžné výdaje</c:v>
                </c:pt>
                <c:pt idx="1">
                  <c:v>Kapitálové výdaje </c:v>
                </c:pt>
                <c:pt idx="2">
                  <c:v>Financování</c:v>
                </c:pt>
              </c:strCache>
            </c:strRef>
          </c:cat>
          <c:val>
            <c:numRef>
              <c:f>'[1]List1'!$C$3:$C$5</c:f>
              <c:numCache>
                <c:ptCount val="3"/>
                <c:pt idx="0">
                  <c:v>197027.6</c:v>
                </c:pt>
                <c:pt idx="1">
                  <c:v>92720</c:v>
                </c:pt>
                <c:pt idx="2">
                  <c:v>30250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'[1]List1'!$B$3:$B$5</c:f>
              <c:strCache>
                <c:ptCount val="3"/>
                <c:pt idx="0">
                  <c:v>Běžné výdaje</c:v>
                </c:pt>
                <c:pt idx="1">
                  <c:v>Kapitálové výdaje </c:v>
                </c:pt>
                <c:pt idx="2">
                  <c:v>Financování</c:v>
                </c:pt>
              </c:strCache>
            </c:strRef>
          </c:cat>
          <c:val>
            <c:numRef>
              <c:f>'[1]List1'!$D$3:$D$5</c:f>
              <c:numCache>
                <c:ptCount val="3"/>
                <c:pt idx="0">
                  <c:v>0.6157158678690091</c:v>
                </c:pt>
                <c:pt idx="1">
                  <c:v>0.2897521731412986</c:v>
                </c:pt>
                <c:pt idx="2">
                  <c:v>0.09453195898969242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5</xdr:col>
      <xdr:colOff>628650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9525" y="3543300"/>
        <a:ext cx="6457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24</xdr:row>
      <xdr:rowOff>9525</xdr:rowOff>
    </xdr:from>
    <xdr:to>
      <xdr:col>4</xdr:col>
      <xdr:colOff>742950</xdr:colOff>
      <xdr:row>48</xdr:row>
      <xdr:rowOff>9525</xdr:rowOff>
    </xdr:to>
    <xdr:graphicFrame>
      <xdr:nvGraphicFramePr>
        <xdr:cNvPr id="1" name="Chart 13"/>
        <xdr:cNvGraphicFramePr/>
      </xdr:nvGraphicFramePr>
      <xdr:xfrm>
        <a:off x="285750" y="4257675"/>
        <a:ext cx="5505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9525</xdr:rowOff>
    </xdr:from>
    <xdr:to>
      <xdr:col>3</xdr:col>
      <xdr:colOff>0</xdr:colOff>
      <xdr:row>139</xdr:row>
      <xdr:rowOff>142875</xdr:rowOff>
    </xdr:to>
    <xdr:graphicFrame>
      <xdr:nvGraphicFramePr>
        <xdr:cNvPr id="1" name="Chart 6"/>
        <xdr:cNvGraphicFramePr/>
      </xdr:nvGraphicFramePr>
      <xdr:xfrm>
        <a:off x="0" y="20116800"/>
        <a:ext cx="5162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Jitka\N&#225;vrh%20rozpo&#269;tu\2002%20-%20n&#225;vrh%20rozpo&#269;tu\pomoc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Běžné výdaje</v>
          </cell>
          <cell r="C3">
            <v>197027.6</v>
          </cell>
          <cell r="D3">
            <v>0.6157158678690091</v>
          </cell>
        </row>
        <row r="4">
          <cell r="B4" t="str">
            <v>Kapitálové výdaje </v>
          </cell>
          <cell r="C4">
            <v>92720</v>
          </cell>
          <cell r="D4">
            <v>0.2897521731412986</v>
          </cell>
        </row>
        <row r="5">
          <cell r="B5" t="str">
            <v>Financování</v>
          </cell>
          <cell r="C5">
            <v>30250</v>
          </cell>
          <cell r="D5">
            <v>0.09453195898969242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7.625" style="0" customWidth="1"/>
    <col min="2" max="2" width="27.875" style="0" customWidth="1"/>
    <col min="3" max="4" width="13.75390625" style="0" customWidth="1"/>
    <col min="5" max="5" width="13.625" style="0" customWidth="1"/>
  </cols>
  <sheetData>
    <row r="1" spans="2:5" ht="27" customHeight="1" thickBot="1">
      <c r="B1" s="144" t="s">
        <v>0</v>
      </c>
      <c r="C1" s="143" t="s">
        <v>1</v>
      </c>
      <c r="D1" s="1" t="s">
        <v>2</v>
      </c>
      <c r="E1" s="2" t="s">
        <v>3</v>
      </c>
    </row>
    <row r="2" spans="2:5" ht="12.75">
      <c r="B2" s="148"/>
      <c r="C2" s="149"/>
      <c r="D2" s="150"/>
      <c r="E2" s="151"/>
    </row>
    <row r="3" spans="2:5" ht="12.75">
      <c r="B3" s="147" t="s">
        <v>174</v>
      </c>
      <c r="C3" s="152">
        <v>224875.5</v>
      </c>
      <c r="D3" s="153">
        <v>228517.6</v>
      </c>
      <c r="E3" s="154">
        <f>SUM(C3-D3)</f>
        <v>-3642.100000000006</v>
      </c>
    </row>
    <row r="4" spans="2:5" ht="12.75">
      <c r="B4" s="146"/>
      <c r="C4" s="155"/>
      <c r="D4" s="156"/>
      <c r="E4" s="157"/>
    </row>
    <row r="5" spans="2:5" ht="12.75">
      <c r="B5" s="147" t="s">
        <v>175</v>
      </c>
      <c r="C5" s="152">
        <v>3642.1</v>
      </c>
      <c r="D5" s="153">
        <v>0</v>
      </c>
      <c r="E5" s="154">
        <f>SUM(C5-D5)</f>
        <v>3642.1</v>
      </c>
    </row>
    <row r="6" spans="2:5" ht="13.5" thickBot="1">
      <c r="B6" s="158"/>
      <c r="C6" s="155"/>
      <c r="D6" s="156"/>
      <c r="E6" s="157"/>
    </row>
    <row r="7" spans="2:5" ht="19.5" customHeight="1" thickBot="1">
      <c r="B7" s="145" t="s">
        <v>114</v>
      </c>
      <c r="C7" s="159">
        <f>SUM(C2:C5)</f>
        <v>228517.6</v>
      </c>
      <c r="D7" s="160">
        <f>SUM(D2:D6)</f>
        <v>228517.6</v>
      </c>
      <c r="E7" s="161">
        <f>SUM(E2:E6)</f>
        <v>-5.9117155615240335E-12</v>
      </c>
    </row>
    <row r="8" spans="2:5" ht="12.75">
      <c r="B8" s="146"/>
      <c r="C8" s="152"/>
      <c r="D8" s="153"/>
      <c r="E8" s="157"/>
    </row>
    <row r="9" spans="2:5" ht="12.75">
      <c r="B9" s="147" t="s">
        <v>176</v>
      </c>
      <c r="C9" s="152">
        <v>9738</v>
      </c>
      <c r="D9" s="153">
        <v>69151.5</v>
      </c>
      <c r="E9" s="154">
        <f>SUM(C9-D9)</f>
        <v>-59413.5</v>
      </c>
    </row>
    <row r="10" spans="2:5" ht="12.75">
      <c r="B10" s="146"/>
      <c r="C10" s="152"/>
      <c r="D10" s="153"/>
      <c r="E10" s="157"/>
    </row>
    <row r="11" spans="2:5" ht="12.75">
      <c r="B11" s="147" t="s">
        <v>177</v>
      </c>
      <c r="C11" s="152">
        <v>65725.5</v>
      </c>
      <c r="D11" s="153">
        <v>6312</v>
      </c>
      <c r="E11" s="154">
        <f>SUM(C11-D11)</f>
        <v>59413.5</v>
      </c>
    </row>
    <row r="12" spans="2:5" ht="13.5" thickBot="1">
      <c r="B12" s="146"/>
      <c r="C12" s="152"/>
      <c r="D12" s="153"/>
      <c r="E12" s="157"/>
    </row>
    <row r="13" spans="2:5" ht="19.5" customHeight="1" thickBot="1">
      <c r="B13" s="145" t="s">
        <v>115</v>
      </c>
      <c r="C13" s="159">
        <f>SUM(C8:C12)</f>
        <v>75463.5</v>
      </c>
      <c r="D13" s="160">
        <f>SUM(D8:D12)</f>
        <v>75463.5</v>
      </c>
      <c r="E13" s="161">
        <f>SUM(C13-D13)</f>
        <v>0</v>
      </c>
    </row>
    <row r="14" spans="2:5" ht="19.5" customHeight="1" thickBot="1">
      <c r="B14" s="145" t="s">
        <v>173</v>
      </c>
      <c r="C14" s="162">
        <f>SUM(C5+C11)</f>
        <v>69367.6</v>
      </c>
      <c r="D14" s="163">
        <f>SUM(D5+D11)</f>
        <v>6312</v>
      </c>
      <c r="E14" s="164">
        <f>SUM(C14-D14)</f>
        <v>63055.600000000006</v>
      </c>
    </row>
    <row r="15" spans="2:5" ht="19.5" customHeight="1" thickBot="1">
      <c r="B15" s="5" t="s">
        <v>179</v>
      </c>
      <c r="C15" s="165">
        <f>SUM(C3+C9)</f>
        <v>234613.5</v>
      </c>
      <c r="D15" s="166">
        <f>SUM(D3+D9)</f>
        <v>297669.1</v>
      </c>
      <c r="E15" s="184">
        <f>SUM(C15-D15)</f>
        <v>-63055.59999999998</v>
      </c>
    </row>
    <row r="16" spans="2:5" ht="19.5" customHeight="1" thickBot="1">
      <c r="B16" s="5" t="s">
        <v>188</v>
      </c>
      <c r="C16" s="185">
        <f>SUM(C14:C15)</f>
        <v>303981.1</v>
      </c>
      <c r="D16" s="186">
        <f>SUM(D14:D15)</f>
        <v>303981.1</v>
      </c>
      <c r="E16" s="187">
        <f>SUM(E14:E15)</f>
        <v>0</v>
      </c>
    </row>
  </sheetData>
  <printOptions horizontalCentered="1"/>
  <pageMargins left="0.7874015748031497" right="0.7874015748031497" top="1.968503937007874" bottom="0.984251968503937" header="0.5118110236220472" footer="0.5118110236220472"/>
  <pageSetup firstPageNumber="1" useFirstPageNumber="1" horizontalDpi="180" verticalDpi="180" orientation="portrait" paperSize="9" r:id="rId2"/>
  <headerFooter alignWithMargins="0">
    <oddHeader>&amp;C&amp;"Arial CE,tučné"&amp;12ROZPOČET PRO ROK 2005 - Město Mariánské Lázně
&amp;16SUMÁŘ &amp;"Arial CE,obyčejné"&amp;12
&amp;10
&amp;"Arial CE,tučné"&amp;16
&amp;Rv tis. Kč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C53" sqref="C53"/>
    </sheetView>
  </sheetViews>
  <sheetFormatPr defaultColWidth="9.00390625" defaultRowHeight="12.75"/>
  <cols>
    <col min="1" max="1" width="6.75390625" style="0" customWidth="1"/>
    <col min="2" max="2" width="54.00390625" style="0" customWidth="1"/>
    <col min="3" max="3" width="11.125" style="0" customWidth="1"/>
  </cols>
  <sheetData>
    <row r="1" spans="1:4" ht="19.5" customHeight="1" thickBot="1">
      <c r="A1" s="5" t="s">
        <v>4</v>
      </c>
      <c r="B1" s="5" t="s">
        <v>5</v>
      </c>
      <c r="C1" s="255" t="s">
        <v>6</v>
      </c>
      <c r="D1" s="268" t="s">
        <v>346</v>
      </c>
    </row>
    <row r="2" spans="1:4" ht="13.5" thickBot="1">
      <c r="A2" s="116">
        <v>1</v>
      </c>
      <c r="B2" s="117" t="s">
        <v>7</v>
      </c>
      <c r="C2" s="256">
        <f>SUM(C3+C7+C8+C10+C9+C11+C19+C20)</f>
        <v>126935.8</v>
      </c>
      <c r="D2" s="271">
        <f>C2/C50*100</f>
        <v>54.10421821421188</v>
      </c>
    </row>
    <row r="3" spans="1:4" ht="12.75">
      <c r="A3" s="16"/>
      <c r="B3" s="70" t="s">
        <v>8</v>
      </c>
      <c r="C3" s="257">
        <f>SUM(C4:C6)</f>
        <v>38800</v>
      </c>
      <c r="D3" s="269">
        <f>C3/C50*100</f>
        <v>16.53783776295908</v>
      </c>
    </row>
    <row r="4" spans="1:4" ht="12.75">
      <c r="A4" s="7" t="s">
        <v>9</v>
      </c>
      <c r="B4" s="7" t="s">
        <v>10</v>
      </c>
      <c r="C4" s="258">
        <v>23500</v>
      </c>
      <c r="D4" s="269">
        <f>C4/C50*100</f>
        <v>10.016473902823154</v>
      </c>
    </row>
    <row r="5" spans="1:4" ht="12.75">
      <c r="A5" s="7"/>
      <c r="B5" s="7" t="s">
        <v>11</v>
      </c>
      <c r="C5" s="258">
        <v>14000</v>
      </c>
      <c r="D5" s="269">
        <f>C5/C50*100</f>
        <v>5.967261048490389</v>
      </c>
    </row>
    <row r="6" spans="1:4" ht="12.75">
      <c r="A6" s="7"/>
      <c r="B6" s="7" t="s">
        <v>116</v>
      </c>
      <c r="C6" s="258">
        <v>1300</v>
      </c>
      <c r="D6" s="269">
        <f>C6/C50*100</f>
        <v>0.5541028116455362</v>
      </c>
    </row>
    <row r="7" spans="1:4" ht="12.75">
      <c r="A7" s="7"/>
      <c r="B7" s="71" t="s">
        <v>152</v>
      </c>
      <c r="C7" s="259">
        <v>23000</v>
      </c>
      <c r="D7" s="269">
        <f>C7/C50*100</f>
        <v>9.80335743680564</v>
      </c>
    </row>
    <row r="8" spans="1:4" ht="12.75">
      <c r="A8" s="7"/>
      <c r="B8" s="71" t="s">
        <v>151</v>
      </c>
      <c r="C8" s="259">
        <v>0</v>
      </c>
      <c r="D8" s="269">
        <f>C8/C50*100</f>
        <v>0</v>
      </c>
    </row>
    <row r="9" spans="1:4" ht="12.75">
      <c r="A9" s="7"/>
      <c r="B9" s="71" t="s">
        <v>74</v>
      </c>
      <c r="C9" s="259">
        <v>35000</v>
      </c>
      <c r="D9" s="269">
        <f>C9/C50*100</f>
        <v>14.918152621225975</v>
      </c>
    </row>
    <row r="10" spans="1:4" ht="12.75">
      <c r="A10" s="7"/>
      <c r="B10" s="71" t="s">
        <v>12</v>
      </c>
      <c r="C10" s="259">
        <v>5026.5</v>
      </c>
      <c r="D10" s="269">
        <f>C10/C50*100</f>
        <v>2.142459832874067</v>
      </c>
    </row>
    <row r="11" spans="1:4" ht="12.75">
      <c r="A11" s="7"/>
      <c r="B11" s="71" t="s">
        <v>13</v>
      </c>
      <c r="C11" s="259">
        <f>SUM(C12:C18)</f>
        <v>20010</v>
      </c>
      <c r="D11" s="269">
        <f>C11/C50*100</f>
        <v>8.528920970020906</v>
      </c>
    </row>
    <row r="12" spans="1:4" ht="12.75">
      <c r="A12" s="7" t="s">
        <v>9</v>
      </c>
      <c r="B12" s="7" t="s">
        <v>14</v>
      </c>
      <c r="C12" s="258">
        <v>560</v>
      </c>
      <c r="D12" s="269">
        <f>C12/C50*100</f>
        <v>0.23869044193961558</v>
      </c>
    </row>
    <row r="13" spans="1:4" ht="12.75">
      <c r="A13" s="7"/>
      <c r="B13" s="7" t="s">
        <v>15</v>
      </c>
      <c r="C13" s="258">
        <v>10500</v>
      </c>
      <c r="D13" s="269">
        <f>C13/C50*100</f>
        <v>4.475445786367792</v>
      </c>
    </row>
    <row r="14" spans="1:4" ht="12.75">
      <c r="A14" s="7"/>
      <c r="B14" s="7" t="s">
        <v>16</v>
      </c>
      <c r="C14" s="258">
        <v>1800</v>
      </c>
      <c r="D14" s="269">
        <f>C14/C50*100</f>
        <v>0.7672192776630501</v>
      </c>
    </row>
    <row r="15" spans="1:4" ht="12.75">
      <c r="A15" s="7"/>
      <c r="B15" s="7" t="s">
        <v>17</v>
      </c>
      <c r="C15" s="258">
        <v>1000</v>
      </c>
      <c r="D15" s="269">
        <f>C15/C50*100</f>
        <v>0.4262329320350278</v>
      </c>
    </row>
    <row r="16" spans="1:4" ht="12.75">
      <c r="A16" s="7"/>
      <c r="B16" s="7" t="s">
        <v>18</v>
      </c>
      <c r="C16" s="258">
        <v>3000</v>
      </c>
      <c r="D16" s="269">
        <f>C16/C50*100</f>
        <v>1.2786987961050833</v>
      </c>
    </row>
    <row r="17" spans="1:4" ht="12.75">
      <c r="A17" s="7"/>
      <c r="B17" s="7" t="s">
        <v>19</v>
      </c>
      <c r="C17" s="258">
        <v>550</v>
      </c>
      <c r="D17" s="269">
        <f>C17/C50*100</f>
        <v>0.23442811261926527</v>
      </c>
    </row>
    <row r="18" spans="1:4" ht="12.75">
      <c r="A18" s="7"/>
      <c r="B18" s="7" t="s">
        <v>20</v>
      </c>
      <c r="C18" s="258">
        <v>2600</v>
      </c>
      <c r="D18" s="269">
        <f>C18/C50*100</f>
        <v>1.1082056232910724</v>
      </c>
    </row>
    <row r="19" spans="1:4" ht="12.75">
      <c r="A19" s="53"/>
      <c r="B19" s="72" t="s">
        <v>331</v>
      </c>
      <c r="C19" s="260">
        <v>99.3</v>
      </c>
      <c r="D19" s="269">
        <f>C19/C50*100</f>
        <v>0.04232493015107826</v>
      </c>
    </row>
    <row r="20" spans="1:4" ht="13.5" thickBot="1">
      <c r="A20" s="53"/>
      <c r="B20" s="72" t="s">
        <v>21</v>
      </c>
      <c r="C20" s="260">
        <v>5000</v>
      </c>
      <c r="D20" s="270">
        <f>C20/C50*100</f>
        <v>2.131164660175139</v>
      </c>
    </row>
    <row r="21" spans="1:4" ht="13.5" thickBot="1">
      <c r="A21" s="118">
        <v>2</v>
      </c>
      <c r="B21" s="117" t="s">
        <v>22</v>
      </c>
      <c r="C21" s="261">
        <f>SUM(C22:C32)</f>
        <v>48115</v>
      </c>
      <c r="D21" s="271">
        <f>C21/C50*100</f>
        <v>20.508197524865363</v>
      </c>
    </row>
    <row r="22" spans="1:4" ht="12.75">
      <c r="A22" s="16" t="s">
        <v>9</v>
      </c>
      <c r="B22" s="7" t="s">
        <v>49</v>
      </c>
      <c r="C22" s="258">
        <v>990</v>
      </c>
      <c r="D22" s="269">
        <f>C22/C50*100</f>
        <v>0.42197060271467757</v>
      </c>
    </row>
    <row r="23" spans="1:4" ht="12.75">
      <c r="A23" s="7"/>
      <c r="B23" s="7" t="s">
        <v>153</v>
      </c>
      <c r="C23" s="258">
        <v>63</v>
      </c>
      <c r="D23" s="269">
        <f>C23/C50*100</f>
        <v>0.02685267471820675</v>
      </c>
    </row>
    <row r="24" spans="1:4" ht="12.75">
      <c r="A24" s="7"/>
      <c r="B24" s="7" t="s">
        <v>48</v>
      </c>
      <c r="C24" s="258">
        <v>3709</v>
      </c>
      <c r="D24" s="269">
        <f>C24/C50*100</f>
        <v>1.5808979449179181</v>
      </c>
    </row>
    <row r="25" spans="1:4" ht="12.75">
      <c r="A25" s="7"/>
      <c r="B25" s="7" t="s">
        <v>50</v>
      </c>
      <c r="C25" s="258">
        <v>13575</v>
      </c>
      <c r="D25" s="269">
        <f>C25/C50*100</f>
        <v>5.786112052375502</v>
      </c>
    </row>
    <row r="26" spans="1:4" ht="12.75">
      <c r="A26" s="7"/>
      <c r="B26" s="7" t="s">
        <v>51</v>
      </c>
      <c r="C26" s="258">
        <v>25744</v>
      </c>
      <c r="D26" s="269">
        <f>C26/C50*100</f>
        <v>10.972940602309757</v>
      </c>
    </row>
    <row r="27" spans="1:4" ht="12.75">
      <c r="A27" s="7"/>
      <c r="B27" s="7" t="s">
        <v>52</v>
      </c>
      <c r="C27" s="258">
        <v>774</v>
      </c>
      <c r="D27" s="269">
        <f>C27/C50*100</f>
        <v>0.3299042893951115</v>
      </c>
    </row>
    <row r="28" spans="1:4" ht="12.75">
      <c r="A28" s="7"/>
      <c r="B28" s="7" t="s">
        <v>23</v>
      </c>
      <c r="C28" s="258">
        <v>700</v>
      </c>
      <c r="D28" s="269">
        <f>C28/C50*100</f>
        <v>0.2983630524245195</v>
      </c>
    </row>
    <row r="29" spans="1:4" ht="12.75">
      <c r="A29" s="7"/>
      <c r="B29" s="7" t="s">
        <v>24</v>
      </c>
      <c r="C29" s="258">
        <v>1555</v>
      </c>
      <c r="D29" s="269">
        <f>C29/C50*100</f>
        <v>0.6627922093144683</v>
      </c>
    </row>
    <row r="30" spans="1:4" ht="12.75">
      <c r="A30" s="53"/>
      <c r="B30" s="53" t="s">
        <v>194</v>
      </c>
      <c r="C30" s="262">
        <v>475</v>
      </c>
      <c r="D30" s="269">
        <f>C30/C50*100</f>
        <v>0.20246064271663822</v>
      </c>
    </row>
    <row r="31" spans="1:4" ht="12.75">
      <c r="A31" s="53"/>
      <c r="B31" s="53" t="s">
        <v>330</v>
      </c>
      <c r="C31" s="262">
        <v>500</v>
      </c>
      <c r="D31" s="269">
        <f>C31/C50*100</f>
        <v>0.2131164660175139</v>
      </c>
    </row>
    <row r="32" spans="1:4" ht="13.5" thickBot="1">
      <c r="A32" s="53"/>
      <c r="B32" s="53" t="s">
        <v>118</v>
      </c>
      <c r="C32" s="262">
        <v>30</v>
      </c>
      <c r="D32" s="270">
        <f>C32/C50*100</f>
        <v>0.012786987961050834</v>
      </c>
    </row>
    <row r="33" spans="1:4" ht="13.5" thickBot="1">
      <c r="A33" s="118">
        <v>3</v>
      </c>
      <c r="B33" s="117" t="s">
        <v>25</v>
      </c>
      <c r="C33" s="261">
        <f>SUM(C34:C38)</f>
        <v>9738</v>
      </c>
      <c r="D33" s="271">
        <f>C33/C50*100</f>
        <v>4.150656292157101</v>
      </c>
    </row>
    <row r="34" spans="1:4" ht="12.75">
      <c r="A34" s="16" t="s">
        <v>9</v>
      </c>
      <c r="B34" s="16" t="s">
        <v>70</v>
      </c>
      <c r="C34" s="263">
        <v>5000</v>
      </c>
      <c r="D34" s="269">
        <f>C34/C50*100</f>
        <v>2.131164660175139</v>
      </c>
    </row>
    <row r="35" spans="1:4" ht="12.75">
      <c r="A35" s="16"/>
      <c r="B35" s="16" t="s">
        <v>291</v>
      </c>
      <c r="C35" s="263">
        <v>1300</v>
      </c>
      <c r="D35" s="269">
        <f>C35/C50*100</f>
        <v>0.5541028116455362</v>
      </c>
    </row>
    <row r="36" spans="1:4" ht="12.75">
      <c r="A36" s="16"/>
      <c r="B36" s="16" t="s">
        <v>292</v>
      </c>
      <c r="C36" s="263">
        <v>106</v>
      </c>
      <c r="D36" s="269">
        <f>C36/C50*100</f>
        <v>0.04518069079571295</v>
      </c>
    </row>
    <row r="37" spans="1:4" ht="12.75">
      <c r="A37" s="7"/>
      <c r="B37" s="7" t="s">
        <v>53</v>
      </c>
      <c r="C37" s="258">
        <v>3250</v>
      </c>
      <c r="D37" s="269">
        <f>C37/C50*100</f>
        <v>1.3852570291138404</v>
      </c>
    </row>
    <row r="38" spans="1:4" ht="13.5" thickBot="1">
      <c r="A38" s="188"/>
      <c r="B38" s="188" t="s">
        <v>341</v>
      </c>
      <c r="C38" s="264">
        <v>82</v>
      </c>
      <c r="D38" s="270">
        <f>C38/C50*100</f>
        <v>0.03495110042687228</v>
      </c>
    </row>
    <row r="39" spans="1:4" ht="13.5" thickBot="1">
      <c r="A39" s="118">
        <v>4</v>
      </c>
      <c r="B39" s="117" t="s">
        <v>54</v>
      </c>
      <c r="C39" s="261">
        <f>SUM(C40:C47)</f>
        <v>49824.7</v>
      </c>
      <c r="D39" s="271">
        <f>C39/C50*100</f>
        <v>21.23692796876565</v>
      </c>
    </row>
    <row r="40" spans="1:4" ht="12.75">
      <c r="A40" s="16" t="s">
        <v>9</v>
      </c>
      <c r="B40" s="16" t="s">
        <v>71</v>
      </c>
      <c r="C40" s="263">
        <v>2346.8</v>
      </c>
      <c r="D40" s="269">
        <f>C40/C50*100</f>
        <v>1.0002834448998033</v>
      </c>
    </row>
    <row r="41" spans="1:4" ht="12.75">
      <c r="A41" s="7"/>
      <c r="B41" s="7" t="s">
        <v>72</v>
      </c>
      <c r="C41" s="258">
        <v>19690</v>
      </c>
      <c r="D41" s="269">
        <f>C41/C50*100</f>
        <v>8.392526431769697</v>
      </c>
    </row>
    <row r="42" spans="1:4" ht="12.75">
      <c r="A42" s="7"/>
      <c r="B42" s="7" t="s">
        <v>345</v>
      </c>
      <c r="C42" s="258">
        <v>5743.3</v>
      </c>
      <c r="D42" s="269">
        <f>C42/C50*100</f>
        <v>2.4479835985567755</v>
      </c>
    </row>
    <row r="43" spans="1:4" ht="12.75">
      <c r="A43" s="7"/>
      <c r="B43" s="7" t="s">
        <v>55</v>
      </c>
      <c r="C43" s="258">
        <v>5482.6</v>
      </c>
      <c r="D43" s="269">
        <f>C43/C50*100</f>
        <v>2.336864673175244</v>
      </c>
    </row>
    <row r="44" spans="1:4" ht="12.75">
      <c r="A44" s="53"/>
      <c r="B44" s="53" t="s">
        <v>293</v>
      </c>
      <c r="C44" s="262">
        <v>14379</v>
      </c>
      <c r="D44" s="269">
        <f>C44/C50*100</f>
        <v>6.128803329731665</v>
      </c>
    </row>
    <row r="45" spans="1:4" ht="12.75">
      <c r="A45" s="53"/>
      <c r="B45" s="53" t="s">
        <v>195</v>
      </c>
      <c r="C45" s="262">
        <v>1800</v>
      </c>
      <c r="D45" s="269">
        <f>C45/C50*100</f>
        <v>0.7672192776630501</v>
      </c>
    </row>
    <row r="46" spans="1:4" ht="12.75">
      <c r="A46" s="53"/>
      <c r="B46" s="53" t="s">
        <v>223</v>
      </c>
      <c r="C46" s="262">
        <v>68</v>
      </c>
      <c r="D46" s="269">
        <f>C46/C50*100</f>
        <v>0.028983839378381893</v>
      </c>
    </row>
    <row r="47" spans="1:4" ht="13.5" thickBot="1">
      <c r="A47" s="53"/>
      <c r="B47" s="53" t="s">
        <v>117</v>
      </c>
      <c r="C47" s="262">
        <v>315</v>
      </c>
      <c r="D47" s="270">
        <f>C47/C50*100</f>
        <v>0.13426337359103377</v>
      </c>
    </row>
    <row r="48" spans="1:4" ht="15.75" customHeight="1" thickBot="1">
      <c r="A48" s="180"/>
      <c r="B48" s="235" t="s">
        <v>182</v>
      </c>
      <c r="C48" s="265">
        <f>SUM(C39,C21,C2)</f>
        <v>224875.5</v>
      </c>
      <c r="D48" s="271">
        <f>C48/C50*100</f>
        <v>95.8493437078429</v>
      </c>
    </row>
    <row r="49" spans="1:4" ht="15.75" customHeight="1" thickBot="1">
      <c r="A49" s="27"/>
      <c r="B49" s="54" t="s">
        <v>183</v>
      </c>
      <c r="C49" s="266">
        <f>SUM(C33)</f>
        <v>9738</v>
      </c>
      <c r="D49" s="272">
        <f>C49/C50*100</f>
        <v>4.150656292157101</v>
      </c>
    </row>
    <row r="50" spans="1:4" ht="24.75" customHeight="1" thickBot="1">
      <c r="A50" s="54"/>
      <c r="B50" s="254" t="s">
        <v>26</v>
      </c>
      <c r="C50" s="61">
        <f>SUM(C2+C21+C33+C39)</f>
        <v>234613.5</v>
      </c>
      <c r="D50" s="273">
        <f>C50/C50*100</f>
        <v>100</v>
      </c>
    </row>
    <row r="51" spans="1:3" ht="13.5" customHeight="1">
      <c r="A51" s="8"/>
      <c r="B51" s="8"/>
      <c r="C51" s="9"/>
    </row>
    <row r="52" spans="1:3" ht="12.75">
      <c r="A52" s="10"/>
      <c r="B52" s="10"/>
      <c r="C52" s="52"/>
    </row>
  </sheetData>
  <printOptions horizontalCentered="1" verticalCentered="1"/>
  <pageMargins left="0.7874015748031497" right="0.7874015748031497" top="1.5748031496062993" bottom="0.984251968503937" header="0.5118110236220472" footer="0.5118110236220472"/>
  <pageSetup firstPageNumber="2" useFirstPageNumber="1" horizontalDpi="180" verticalDpi="180" orientation="portrait" paperSize="9" r:id="rId1"/>
  <headerFooter alignWithMargins="0">
    <oddHeader>&amp;C&amp;"Arial CE,tučné"&amp;12ROZPOČET PRO ROK 2005 - Město Mariánské Lázně
&amp;16 PŘÍJMY
&amp;"Arial CE,obyčejné"&amp;12 &amp;"Arial CE,tučné"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E22"/>
  <sheetViews>
    <sheetView workbookViewId="0" topLeftCell="A1">
      <selection activeCell="D17" sqref="D17"/>
    </sheetView>
  </sheetViews>
  <sheetFormatPr defaultColWidth="9.00390625" defaultRowHeight="12.75"/>
  <cols>
    <col min="1" max="1" width="3.75390625" style="0" customWidth="1"/>
    <col min="2" max="2" width="6.75390625" style="0" customWidth="1"/>
    <col min="3" max="3" width="42.375" style="0" bestFit="1" customWidth="1"/>
    <col min="4" max="4" width="13.375" style="0" customWidth="1"/>
    <col min="5" max="5" width="12.75390625" style="0" customWidth="1"/>
  </cols>
  <sheetData>
    <row r="1" ht="13.5" thickBot="1"/>
    <row r="2" spans="2:5" ht="13.5" thickBot="1">
      <c r="B2" s="5" t="s">
        <v>4</v>
      </c>
      <c r="C2" s="5" t="s">
        <v>5</v>
      </c>
      <c r="D2" s="6" t="s">
        <v>6</v>
      </c>
      <c r="E2" s="197" t="s">
        <v>29</v>
      </c>
    </row>
    <row r="3" spans="2:5" ht="13.5" thickBot="1">
      <c r="B3" s="120">
        <v>8</v>
      </c>
      <c r="C3" s="176" t="s">
        <v>112</v>
      </c>
      <c r="D3" s="121">
        <f>D4+D7</f>
        <v>69367.6</v>
      </c>
      <c r="E3" s="274">
        <f>D3/D10*100</f>
        <v>22.81970819896369</v>
      </c>
    </row>
    <row r="4" spans="2:5" ht="13.5" thickBot="1">
      <c r="B4" s="180"/>
      <c r="C4" s="24" t="s">
        <v>184</v>
      </c>
      <c r="D4" s="177">
        <f>D5+D6</f>
        <v>65725.5</v>
      </c>
      <c r="E4" s="275">
        <f>D4/D10*100</f>
        <v>21.621574499204062</v>
      </c>
    </row>
    <row r="5" spans="2:5" ht="13.5" thickBot="1">
      <c r="B5" s="180"/>
      <c r="C5" s="178" t="s">
        <v>241</v>
      </c>
      <c r="D5" s="230">
        <v>41320</v>
      </c>
      <c r="E5" s="275">
        <f>D5/D10*100</f>
        <v>13.592950351189598</v>
      </c>
    </row>
    <row r="6" spans="2:5" ht="13.5" thickBot="1">
      <c r="B6" s="188"/>
      <c r="C6" s="10" t="s">
        <v>247</v>
      </c>
      <c r="D6" s="175">
        <v>24405.5</v>
      </c>
      <c r="E6" s="275">
        <f>D6/D10*100</f>
        <v>8.028624148014465</v>
      </c>
    </row>
    <row r="7" spans="2:5" ht="13.5" thickBot="1">
      <c r="B7" s="180"/>
      <c r="C7" s="190" t="s">
        <v>344</v>
      </c>
      <c r="D7" s="177">
        <f>D8+D9</f>
        <v>3642.1</v>
      </c>
      <c r="E7" s="276">
        <f>D7/D10*100</f>
        <v>1.1981336997596232</v>
      </c>
    </row>
    <row r="8" spans="2:5" ht="13.5" thickBot="1">
      <c r="B8" s="180"/>
      <c r="C8" s="249" t="s">
        <v>342</v>
      </c>
      <c r="D8" s="250">
        <v>3427.1</v>
      </c>
      <c r="E8" s="275">
        <f>D8/D10*100</f>
        <v>1.1274056183098227</v>
      </c>
    </row>
    <row r="9" spans="2:5" ht="13.5" thickBot="1">
      <c r="B9" s="188"/>
      <c r="C9" s="10" t="s">
        <v>343</v>
      </c>
      <c r="D9" s="175">
        <v>215</v>
      </c>
      <c r="E9" s="275">
        <f>D9/D10*100</f>
        <v>0.07072808144980067</v>
      </c>
    </row>
    <row r="10" spans="2:5" ht="13.5" thickBot="1">
      <c r="B10" s="178"/>
      <c r="C10" s="199" t="s">
        <v>216</v>
      </c>
      <c r="D10" s="179">
        <f>SUM(D3+D21)</f>
        <v>303981.1</v>
      </c>
      <c r="E10" s="276">
        <f>D10/D10*100</f>
        <v>100</v>
      </c>
    </row>
    <row r="13" ht="13.5" thickBot="1"/>
    <row r="14" spans="2:5" ht="22.5" customHeight="1" thickBot="1">
      <c r="B14" s="168" t="s">
        <v>27</v>
      </c>
      <c r="C14" s="169" t="s">
        <v>5</v>
      </c>
      <c r="D14" s="170" t="s">
        <v>28</v>
      </c>
      <c r="E14" s="182" t="s">
        <v>29</v>
      </c>
    </row>
    <row r="15" spans="2:5" ht="12.75">
      <c r="B15" s="62">
        <v>1</v>
      </c>
      <c r="C15" s="58" t="s">
        <v>58</v>
      </c>
      <c r="D15" s="65">
        <v>101800</v>
      </c>
      <c r="E15" s="66">
        <f>SUM(D15/D21)</f>
        <v>0.4339051248116583</v>
      </c>
    </row>
    <row r="16" spans="2:5" ht="12.75">
      <c r="B16" s="63">
        <v>1</v>
      </c>
      <c r="C16" s="7" t="s">
        <v>332</v>
      </c>
      <c r="D16" s="11">
        <v>25135.8</v>
      </c>
      <c r="E16" s="67">
        <f>SUM(D16/D21)</f>
        <v>0.10713705733046051</v>
      </c>
    </row>
    <row r="17" spans="2:5" ht="12.75">
      <c r="B17" s="63">
        <v>2</v>
      </c>
      <c r="C17" s="7" t="s">
        <v>30</v>
      </c>
      <c r="D17" s="11">
        <v>48115</v>
      </c>
      <c r="E17" s="67">
        <f>SUM(D17/D21)</f>
        <v>0.20508197524865363</v>
      </c>
    </row>
    <row r="18" spans="2:5" ht="12.75">
      <c r="B18" s="63">
        <v>3</v>
      </c>
      <c r="C18" s="7" t="s">
        <v>60</v>
      </c>
      <c r="D18" s="11">
        <v>9738</v>
      </c>
      <c r="E18" s="67">
        <f>SUM(D18/D21)</f>
        <v>0.04150656292157101</v>
      </c>
    </row>
    <row r="19" spans="2:5" ht="12.75">
      <c r="B19" s="63">
        <v>4</v>
      </c>
      <c r="C19" s="7" t="s">
        <v>59</v>
      </c>
      <c r="D19" s="11">
        <v>49824.7</v>
      </c>
      <c r="E19" s="67">
        <f>SUM(D19/D21)</f>
        <v>0.21236927968765648</v>
      </c>
    </row>
    <row r="20" spans="2:5" ht="13.5" thickBot="1">
      <c r="B20" s="64">
        <v>4</v>
      </c>
      <c r="C20" s="55" t="s">
        <v>243</v>
      </c>
      <c r="D20" s="57">
        <v>0</v>
      </c>
      <c r="E20" s="68">
        <f>SUM(D20/D21)</f>
        <v>0</v>
      </c>
    </row>
    <row r="21" spans="2:5" ht="22.5" customHeight="1" thickBot="1">
      <c r="B21" s="59"/>
      <c r="C21" s="60" t="s">
        <v>294</v>
      </c>
      <c r="D21" s="61">
        <f>SUM(D15:D20)</f>
        <v>234613.5</v>
      </c>
      <c r="E21" s="183">
        <f>SUM(E15:E20)</f>
        <v>0.9999999999999999</v>
      </c>
    </row>
    <row r="22" spans="2:5" ht="12.75" customHeight="1">
      <c r="B22" s="12"/>
      <c r="C22" s="13"/>
      <c r="D22" s="14"/>
      <c r="E22" s="15"/>
    </row>
    <row r="23" ht="12.75" customHeight="1"/>
  </sheetData>
  <printOptions horizontalCentered="1"/>
  <pageMargins left="0.7874015748031497" right="0.7874015748031497" top="1.968503937007874" bottom="0.984251968503937" header="0.5118110236220472" footer="0.5118110236220472"/>
  <pageSetup firstPageNumber="3" useFirstPageNumber="1" horizontalDpi="180" verticalDpi="180" orientation="portrait" paperSize="9" r:id="rId2"/>
  <headerFooter alignWithMargins="0">
    <oddHeader>&amp;C&amp;"Arial CE,tučné"&amp;12ROZPOČET PRO ROK 2005 - Město Mariánské Lázně
&amp;16PŘÍJMY
&amp;Rv tis. Kč</oddHeader>
    <oddFooter>&amp;C&amp;P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55"/>
  <sheetViews>
    <sheetView workbookViewId="0" topLeftCell="A1">
      <selection activeCell="D148" sqref="D148"/>
    </sheetView>
  </sheetViews>
  <sheetFormatPr defaultColWidth="9.00390625" defaultRowHeight="12.75"/>
  <cols>
    <col min="2" max="2" width="47.00390625" style="0" customWidth="1"/>
    <col min="3" max="3" width="11.75390625" style="0" customWidth="1"/>
    <col min="4" max="4" width="11.125" style="0" customWidth="1"/>
  </cols>
  <sheetData>
    <row r="4" ht="13.5" thickBot="1"/>
    <row r="5" spans="1:4" ht="26.25" customHeight="1" thickBot="1">
      <c r="A5" s="5" t="s">
        <v>31</v>
      </c>
      <c r="B5" s="76" t="s">
        <v>5</v>
      </c>
      <c r="C5" s="255" t="s">
        <v>6</v>
      </c>
      <c r="D5" s="5" t="s">
        <v>29</v>
      </c>
    </row>
    <row r="6" spans="1:4" ht="12.75">
      <c r="A6" s="16"/>
      <c r="B6" s="77" t="s">
        <v>75</v>
      </c>
      <c r="C6" s="257">
        <f>SUM(C7:C10)</f>
        <v>42648</v>
      </c>
      <c r="D6" s="279">
        <f>100/220997.6*C6</f>
        <v>19.297947127027623</v>
      </c>
    </row>
    <row r="7" spans="1:4" ht="12.75">
      <c r="A7" s="7" t="s">
        <v>9</v>
      </c>
      <c r="B7" s="78" t="s">
        <v>196</v>
      </c>
      <c r="C7" s="258">
        <v>31490</v>
      </c>
      <c r="D7" s="267">
        <f aca="true" t="shared" si="0" ref="D7:D46">100/220997.6*C7</f>
        <v>14.249023518807443</v>
      </c>
    </row>
    <row r="8" spans="1:4" ht="12.75">
      <c r="A8" s="7"/>
      <c r="B8" s="78" t="s">
        <v>76</v>
      </c>
      <c r="C8" s="258">
        <v>8177</v>
      </c>
      <c r="D8" s="267">
        <f t="shared" si="0"/>
        <v>3.7000401814318344</v>
      </c>
    </row>
    <row r="9" spans="1:4" ht="12.75">
      <c r="A9" s="7"/>
      <c r="B9" s="78" t="s">
        <v>77</v>
      </c>
      <c r="C9" s="258">
        <v>2831</v>
      </c>
      <c r="D9" s="267">
        <f t="shared" si="0"/>
        <v>1.2810093865272745</v>
      </c>
    </row>
    <row r="10" spans="1:4" ht="12.75">
      <c r="A10" s="7"/>
      <c r="B10" s="78" t="s">
        <v>154</v>
      </c>
      <c r="C10" s="258">
        <v>150</v>
      </c>
      <c r="D10" s="267">
        <f t="shared" si="0"/>
        <v>0.0678740402610707</v>
      </c>
    </row>
    <row r="11" spans="1:4" ht="12.75">
      <c r="A11" s="7"/>
      <c r="B11" s="79" t="s">
        <v>78</v>
      </c>
      <c r="C11" s="259">
        <f>SUM(C12:C14)</f>
        <v>2142.5</v>
      </c>
      <c r="D11" s="280">
        <f t="shared" si="0"/>
        <v>0.9694675417289599</v>
      </c>
    </row>
    <row r="12" spans="1:4" ht="12.75">
      <c r="A12" s="7" t="s">
        <v>9</v>
      </c>
      <c r="B12" s="78" t="s">
        <v>248</v>
      </c>
      <c r="C12" s="277">
        <v>700</v>
      </c>
      <c r="D12" s="267">
        <f t="shared" si="0"/>
        <v>0.31674552121832994</v>
      </c>
    </row>
    <row r="13" spans="1:4" ht="12.75">
      <c r="A13" s="7"/>
      <c r="B13" s="78" t="s">
        <v>79</v>
      </c>
      <c r="C13" s="258">
        <v>1242</v>
      </c>
      <c r="D13" s="267">
        <f t="shared" si="0"/>
        <v>0.5619970533616654</v>
      </c>
    </row>
    <row r="14" spans="1:4" ht="12.75">
      <c r="A14" s="7"/>
      <c r="B14" s="78" t="s">
        <v>80</v>
      </c>
      <c r="C14" s="258">
        <v>200.5</v>
      </c>
      <c r="D14" s="267">
        <f t="shared" si="0"/>
        <v>0.09072496714896451</v>
      </c>
    </row>
    <row r="15" spans="1:4" ht="12.75">
      <c r="A15" s="7"/>
      <c r="B15" s="79" t="s">
        <v>81</v>
      </c>
      <c r="C15" s="259">
        <v>2550</v>
      </c>
      <c r="D15" s="280">
        <f t="shared" si="0"/>
        <v>1.153858684438202</v>
      </c>
    </row>
    <row r="16" spans="1:4" ht="12.75">
      <c r="A16" s="7"/>
      <c r="B16" s="79" t="s">
        <v>82</v>
      </c>
      <c r="C16" s="259">
        <f>SUM(C17:C20)</f>
        <v>5171</v>
      </c>
      <c r="D16" s="280">
        <f t="shared" si="0"/>
        <v>2.3398444145999773</v>
      </c>
    </row>
    <row r="17" spans="1:4" ht="12.75">
      <c r="A17" s="7" t="s">
        <v>9</v>
      </c>
      <c r="B17" s="78" t="s">
        <v>83</v>
      </c>
      <c r="C17" s="258">
        <v>1000</v>
      </c>
      <c r="D17" s="267">
        <f t="shared" si="0"/>
        <v>0.4524936017404714</v>
      </c>
    </row>
    <row r="18" spans="1:4" ht="12.75">
      <c r="A18" s="7"/>
      <c r="B18" s="78" t="s">
        <v>84</v>
      </c>
      <c r="C18" s="258">
        <v>3235</v>
      </c>
      <c r="D18" s="267">
        <f t="shared" si="0"/>
        <v>1.463816801630425</v>
      </c>
    </row>
    <row r="19" spans="1:4" ht="12.75">
      <c r="A19" s="7"/>
      <c r="B19" s="78" t="s">
        <v>85</v>
      </c>
      <c r="C19" s="258">
        <v>596</v>
      </c>
      <c r="D19" s="267">
        <f t="shared" si="0"/>
        <v>0.2696861866373209</v>
      </c>
    </row>
    <row r="20" spans="1:4" ht="12.75">
      <c r="A20" s="7"/>
      <c r="B20" s="78" t="s">
        <v>86</v>
      </c>
      <c r="C20" s="258">
        <v>340</v>
      </c>
      <c r="D20" s="267">
        <f t="shared" si="0"/>
        <v>0.15384782459176027</v>
      </c>
    </row>
    <row r="21" spans="1:4" ht="12.75">
      <c r="A21" s="7"/>
      <c r="B21" s="79" t="s">
        <v>87</v>
      </c>
      <c r="C21" s="259">
        <f>SUM(C22:C28)</f>
        <v>50384.2</v>
      </c>
      <c r="D21" s="280">
        <f t="shared" si="0"/>
        <v>22.798528128812254</v>
      </c>
    </row>
    <row r="22" spans="1:4" ht="12.75">
      <c r="A22" s="7" t="s">
        <v>9</v>
      </c>
      <c r="B22" s="78" t="s">
        <v>88</v>
      </c>
      <c r="C22" s="258">
        <v>39670.2</v>
      </c>
      <c r="D22" s="267">
        <f t="shared" si="0"/>
        <v>17.950511679764844</v>
      </c>
    </row>
    <row r="23" spans="1:4" ht="12.75">
      <c r="A23" s="7"/>
      <c r="B23" s="78" t="s">
        <v>89</v>
      </c>
      <c r="C23" s="258">
        <v>990</v>
      </c>
      <c r="D23" s="267">
        <f t="shared" si="0"/>
        <v>0.44796866572306665</v>
      </c>
    </row>
    <row r="24" spans="1:4" ht="12.75">
      <c r="A24" s="7"/>
      <c r="B24" s="78" t="s">
        <v>180</v>
      </c>
      <c r="C24" s="258">
        <v>3945</v>
      </c>
      <c r="D24" s="267">
        <f t="shared" si="0"/>
        <v>1.7850872588661595</v>
      </c>
    </row>
    <row r="25" spans="1:4" ht="12.75">
      <c r="A25" s="7"/>
      <c r="B25" s="78" t="s">
        <v>90</v>
      </c>
      <c r="C25" s="258">
        <v>2205</v>
      </c>
      <c r="D25" s="267">
        <f t="shared" si="0"/>
        <v>0.9977483918377393</v>
      </c>
    </row>
    <row r="26" spans="1:4" ht="12.75">
      <c r="A26" s="7"/>
      <c r="B26" s="78" t="s">
        <v>91</v>
      </c>
      <c r="C26" s="258">
        <v>1140</v>
      </c>
      <c r="D26" s="267">
        <f t="shared" si="0"/>
        <v>0.5158427059841374</v>
      </c>
    </row>
    <row r="27" spans="1:4" ht="12.75">
      <c r="A27" s="7"/>
      <c r="B27" s="78" t="s">
        <v>92</v>
      </c>
      <c r="C27" s="258">
        <v>951</v>
      </c>
      <c r="D27" s="267">
        <f t="shared" si="0"/>
        <v>0.43032141525518824</v>
      </c>
    </row>
    <row r="28" spans="1:4" ht="12.75">
      <c r="A28" s="7"/>
      <c r="B28" s="78" t="s">
        <v>93</v>
      </c>
      <c r="C28" s="258">
        <v>1483</v>
      </c>
      <c r="D28" s="267">
        <f t="shared" si="0"/>
        <v>0.671048011381119</v>
      </c>
    </row>
    <row r="29" spans="1:4" ht="12.75">
      <c r="A29" s="71"/>
      <c r="B29" s="79" t="s">
        <v>94</v>
      </c>
      <c r="C29" s="259">
        <f>SUM(C30:C34)</f>
        <v>36454.1</v>
      </c>
      <c r="D29" s="280">
        <f t="shared" si="0"/>
        <v>16.495247007207315</v>
      </c>
    </row>
    <row r="30" spans="1:4" ht="12.75">
      <c r="A30" s="7" t="s">
        <v>9</v>
      </c>
      <c r="B30" s="78" t="s">
        <v>95</v>
      </c>
      <c r="C30" s="258">
        <v>35677.1</v>
      </c>
      <c r="D30" s="267">
        <f t="shared" si="0"/>
        <v>16.14365947865497</v>
      </c>
    </row>
    <row r="31" spans="1:4" ht="12.75">
      <c r="A31" s="7"/>
      <c r="B31" s="78" t="s">
        <v>96</v>
      </c>
      <c r="C31" s="258">
        <v>100</v>
      </c>
      <c r="D31" s="267">
        <f t="shared" si="0"/>
        <v>0.04524936017404713</v>
      </c>
    </row>
    <row r="32" spans="1:4" ht="12.75">
      <c r="A32" s="7"/>
      <c r="B32" s="78" t="s">
        <v>155</v>
      </c>
      <c r="C32" s="258">
        <v>125</v>
      </c>
      <c r="D32" s="267">
        <f t="shared" si="0"/>
        <v>0.05656170021755892</v>
      </c>
    </row>
    <row r="33" spans="1:4" ht="12.75">
      <c r="A33" s="7"/>
      <c r="B33" s="78" t="s">
        <v>97</v>
      </c>
      <c r="C33" s="258">
        <v>212</v>
      </c>
      <c r="D33" s="267">
        <f t="shared" si="0"/>
        <v>0.09592864356897993</v>
      </c>
    </row>
    <row r="34" spans="1:4" ht="12.75">
      <c r="A34" s="7"/>
      <c r="B34" s="78" t="s">
        <v>98</v>
      </c>
      <c r="C34" s="258">
        <v>340</v>
      </c>
      <c r="D34" s="267">
        <f t="shared" si="0"/>
        <v>0.15384782459176027</v>
      </c>
    </row>
    <row r="35" spans="1:4" ht="12.75">
      <c r="A35" s="73"/>
      <c r="B35" s="79" t="s">
        <v>99</v>
      </c>
      <c r="C35" s="259">
        <f>SUM(C36:C39)</f>
        <v>63838.3</v>
      </c>
      <c r="D35" s="280">
        <f t="shared" si="0"/>
        <v>28.886422295988734</v>
      </c>
    </row>
    <row r="36" spans="1:4" ht="12.75">
      <c r="A36" s="74" t="s">
        <v>9</v>
      </c>
      <c r="B36" s="78" t="s">
        <v>100</v>
      </c>
      <c r="C36" s="277">
        <v>41540.3</v>
      </c>
      <c r="D36" s="267">
        <f t="shared" si="0"/>
        <v>18.796719964379704</v>
      </c>
    </row>
    <row r="37" spans="1:4" ht="12.75">
      <c r="A37" s="73"/>
      <c r="B37" s="78" t="s">
        <v>101</v>
      </c>
      <c r="C37" s="277">
        <v>5200</v>
      </c>
      <c r="D37" s="267">
        <f t="shared" si="0"/>
        <v>2.352966729050451</v>
      </c>
    </row>
    <row r="38" spans="1:4" ht="12.75">
      <c r="A38" s="73"/>
      <c r="B38" s="78" t="s">
        <v>102</v>
      </c>
      <c r="C38" s="277">
        <v>7879</v>
      </c>
      <c r="D38" s="267">
        <f t="shared" si="0"/>
        <v>3.5651970881131736</v>
      </c>
    </row>
    <row r="39" spans="1:4" ht="12.75">
      <c r="A39" s="7"/>
      <c r="B39" s="78" t="s">
        <v>103</v>
      </c>
      <c r="C39" s="258">
        <v>9219</v>
      </c>
      <c r="D39" s="267">
        <f t="shared" si="0"/>
        <v>4.171538514445405</v>
      </c>
    </row>
    <row r="40" spans="1:4" ht="12.75">
      <c r="A40" s="74"/>
      <c r="B40" s="79" t="s">
        <v>104</v>
      </c>
      <c r="C40" s="259">
        <f>SUM(C41:C43)</f>
        <v>903.2</v>
      </c>
      <c r="D40" s="280">
        <f t="shared" si="0"/>
        <v>0.40869222109199377</v>
      </c>
    </row>
    <row r="41" spans="1:4" ht="12.75">
      <c r="A41" s="74" t="s">
        <v>9</v>
      </c>
      <c r="B41" s="78" t="s">
        <v>105</v>
      </c>
      <c r="C41" s="277">
        <v>184.2</v>
      </c>
      <c r="D41" s="267">
        <f t="shared" si="0"/>
        <v>0.08334932144059481</v>
      </c>
    </row>
    <row r="42" spans="1:4" ht="12.75">
      <c r="A42" s="7"/>
      <c r="B42" s="78" t="s">
        <v>106</v>
      </c>
      <c r="C42" s="277">
        <v>118</v>
      </c>
      <c r="D42" s="267">
        <f t="shared" si="0"/>
        <v>0.053394245005375617</v>
      </c>
    </row>
    <row r="43" spans="1:4" ht="12.75">
      <c r="A43" s="74"/>
      <c r="B43" s="78" t="s">
        <v>222</v>
      </c>
      <c r="C43" s="277">
        <v>601</v>
      </c>
      <c r="D43" s="267">
        <f t="shared" si="0"/>
        <v>0.2719486546460233</v>
      </c>
    </row>
    <row r="44" spans="1:4" ht="12.75">
      <c r="A44" s="73"/>
      <c r="B44" s="79" t="s">
        <v>107</v>
      </c>
      <c r="C44" s="259">
        <v>19796.1</v>
      </c>
      <c r="D44" s="280">
        <f t="shared" si="0"/>
        <v>8.957608589414544</v>
      </c>
    </row>
    <row r="45" spans="1:4" ht="13.5" thickBot="1">
      <c r="A45" s="75"/>
      <c r="B45" s="80" t="s">
        <v>108</v>
      </c>
      <c r="C45" s="278">
        <v>4630.2</v>
      </c>
      <c r="D45" s="281">
        <f t="shared" si="0"/>
        <v>2.0951358747787303</v>
      </c>
    </row>
    <row r="46" spans="1:4" ht="18" customHeight="1" thickBot="1">
      <c r="A46" s="287">
        <v>5</v>
      </c>
      <c r="B46" s="288" t="s">
        <v>185</v>
      </c>
      <c r="C46" s="286">
        <f>SUM(C6+C11+C16+C15+C21+C29+C35+C40+C44+C45)</f>
        <v>228517.6</v>
      </c>
      <c r="D46" s="273">
        <f t="shared" si="0"/>
        <v>103.40275188508834</v>
      </c>
    </row>
    <row r="58" ht="13.5" thickBot="1"/>
    <row r="59" spans="1:4" ht="26.25" customHeight="1" thickBot="1">
      <c r="A59" s="5" t="s">
        <v>31</v>
      </c>
      <c r="B59" s="76" t="s">
        <v>5</v>
      </c>
      <c r="C59" s="255" t="s">
        <v>6</v>
      </c>
      <c r="D59" s="5" t="s">
        <v>29</v>
      </c>
    </row>
    <row r="60" spans="1:4" ht="12.75">
      <c r="A60" s="82"/>
      <c r="B60" s="83" t="s">
        <v>109</v>
      </c>
      <c r="C60" s="282">
        <f>SUM(C61:C96)</f>
        <v>65341.5</v>
      </c>
      <c r="D60" s="279">
        <f aca="true" t="shared" si="1" ref="D60:D100">100/69151.5*C60</f>
        <v>94.49035812672177</v>
      </c>
    </row>
    <row r="61" spans="1:4" ht="12.75">
      <c r="A61" s="7" t="s">
        <v>9</v>
      </c>
      <c r="B61" s="78" t="s">
        <v>259</v>
      </c>
      <c r="C61" s="258">
        <v>256.3</v>
      </c>
      <c r="D61" s="269">
        <f t="shared" si="1"/>
        <v>0.370635488745725</v>
      </c>
    </row>
    <row r="62" spans="1:4" ht="12.75">
      <c r="A62" s="7"/>
      <c r="B62" s="78" t="s">
        <v>260</v>
      </c>
      <c r="C62" s="258">
        <v>850</v>
      </c>
      <c r="D62" s="269">
        <f t="shared" si="1"/>
        <v>1.2291851948258534</v>
      </c>
    </row>
    <row r="63" spans="1:4" ht="12.75">
      <c r="A63" s="7"/>
      <c r="B63" s="78" t="s">
        <v>261</v>
      </c>
      <c r="C63" s="258">
        <v>1670</v>
      </c>
      <c r="D63" s="269">
        <f t="shared" si="1"/>
        <v>2.4149873827755</v>
      </c>
    </row>
    <row r="64" spans="1:4" ht="12.75">
      <c r="A64" s="7"/>
      <c r="B64" s="78" t="s">
        <v>262</v>
      </c>
      <c r="C64" s="258">
        <v>730</v>
      </c>
      <c r="D64" s="269">
        <f t="shared" si="1"/>
        <v>1.055653167321027</v>
      </c>
    </row>
    <row r="65" spans="1:4" ht="12.75">
      <c r="A65" s="7"/>
      <c r="B65" s="78" t="s">
        <v>263</v>
      </c>
      <c r="C65" s="258">
        <v>410</v>
      </c>
      <c r="D65" s="269">
        <f t="shared" si="1"/>
        <v>0.5929010939748234</v>
      </c>
    </row>
    <row r="66" spans="1:4" ht="12.75">
      <c r="A66" s="7"/>
      <c r="B66" s="78" t="s">
        <v>333</v>
      </c>
      <c r="C66" s="258">
        <v>2000</v>
      </c>
      <c r="D66" s="269">
        <f t="shared" si="1"/>
        <v>2.8922004584137726</v>
      </c>
    </row>
    <row r="67" spans="1:4" ht="12.75">
      <c r="A67" s="7"/>
      <c r="B67" s="78" t="s">
        <v>334</v>
      </c>
      <c r="C67" s="258">
        <v>1700</v>
      </c>
      <c r="D67" s="269">
        <f t="shared" si="1"/>
        <v>2.458370389651707</v>
      </c>
    </row>
    <row r="68" spans="1:4" ht="12.75">
      <c r="A68" s="7"/>
      <c r="B68" s="78" t="s">
        <v>249</v>
      </c>
      <c r="C68" s="258">
        <v>690</v>
      </c>
      <c r="D68" s="269">
        <f t="shared" si="1"/>
        <v>0.9978091581527516</v>
      </c>
    </row>
    <row r="69" spans="1:4" ht="12.75">
      <c r="A69" s="7"/>
      <c r="B69" s="78" t="s">
        <v>250</v>
      </c>
      <c r="C69" s="258">
        <v>80</v>
      </c>
      <c r="D69" s="269">
        <f t="shared" si="1"/>
        <v>0.11568801833655092</v>
      </c>
    </row>
    <row r="70" spans="1:4" ht="12.75">
      <c r="A70" s="7"/>
      <c r="B70" s="78" t="s">
        <v>296</v>
      </c>
      <c r="C70" s="258">
        <v>650</v>
      </c>
      <c r="D70" s="269">
        <f t="shared" si="1"/>
        <v>0.9399651489844761</v>
      </c>
    </row>
    <row r="71" spans="1:4" ht="12.75">
      <c r="A71" s="7"/>
      <c r="B71" s="78" t="s">
        <v>308</v>
      </c>
      <c r="C71" s="258">
        <v>1726</v>
      </c>
      <c r="D71" s="269">
        <f t="shared" si="1"/>
        <v>2.495968995611086</v>
      </c>
    </row>
    <row r="72" spans="1:4" ht="12.75">
      <c r="A72" s="7"/>
      <c r="B72" s="78" t="s">
        <v>251</v>
      </c>
      <c r="C72" s="258">
        <v>2000</v>
      </c>
      <c r="D72" s="269">
        <f t="shared" si="1"/>
        <v>2.8922004584137726</v>
      </c>
    </row>
    <row r="73" spans="1:4" ht="12.75">
      <c r="A73" s="7"/>
      <c r="B73" s="78" t="s">
        <v>297</v>
      </c>
      <c r="C73" s="258">
        <v>1826</v>
      </c>
      <c r="D73" s="269">
        <f t="shared" si="1"/>
        <v>2.6405790185317746</v>
      </c>
    </row>
    <row r="74" spans="1:4" ht="12.75">
      <c r="A74" s="7"/>
      <c r="B74" s="78" t="s">
        <v>336</v>
      </c>
      <c r="C74" s="258">
        <v>570</v>
      </c>
      <c r="D74" s="269">
        <f t="shared" si="1"/>
        <v>0.8242771306479253</v>
      </c>
    </row>
    <row r="75" spans="1:4" ht="12.75">
      <c r="A75" s="7"/>
      <c r="B75" s="78" t="s">
        <v>356</v>
      </c>
      <c r="C75" s="258">
        <v>700</v>
      </c>
      <c r="D75" s="269">
        <f t="shared" si="1"/>
        <v>1.0122701604448205</v>
      </c>
    </row>
    <row r="76" spans="1:4" ht="12.75">
      <c r="A76" s="7"/>
      <c r="B76" s="78" t="s">
        <v>252</v>
      </c>
      <c r="C76" s="258">
        <v>100</v>
      </c>
      <c r="D76" s="269">
        <f t="shared" si="1"/>
        <v>0.14461002292068864</v>
      </c>
    </row>
    <row r="77" spans="1:4" ht="12.75">
      <c r="A77" s="7"/>
      <c r="B77" s="78" t="s">
        <v>264</v>
      </c>
      <c r="C77" s="258">
        <v>800</v>
      </c>
      <c r="D77" s="269">
        <f t="shared" si="1"/>
        <v>1.1568801833655091</v>
      </c>
    </row>
    <row r="78" spans="1:4" ht="12.75">
      <c r="A78" s="7"/>
      <c r="B78" s="78" t="s">
        <v>253</v>
      </c>
      <c r="C78" s="258">
        <v>105</v>
      </c>
      <c r="D78" s="269">
        <f t="shared" si="1"/>
        <v>0.15184052406672308</v>
      </c>
    </row>
    <row r="79" spans="1:4" ht="12.75">
      <c r="A79" s="7"/>
      <c r="B79" s="78" t="s">
        <v>254</v>
      </c>
      <c r="C79" s="258">
        <v>13506</v>
      </c>
      <c r="D79" s="269">
        <f t="shared" si="1"/>
        <v>19.53102969566821</v>
      </c>
    </row>
    <row r="80" spans="1:4" ht="12.75">
      <c r="A80" s="7"/>
      <c r="B80" s="78" t="s">
        <v>335</v>
      </c>
      <c r="C80" s="258">
        <v>68</v>
      </c>
      <c r="D80" s="269">
        <f t="shared" si="1"/>
        <v>0.09833481558606827</v>
      </c>
    </row>
    <row r="81" spans="1:4" ht="12.75">
      <c r="A81" s="7"/>
      <c r="B81" s="78" t="s">
        <v>255</v>
      </c>
      <c r="C81" s="258">
        <v>520</v>
      </c>
      <c r="D81" s="269">
        <f t="shared" si="1"/>
        <v>0.7519721191875809</v>
      </c>
    </row>
    <row r="82" spans="1:4" ht="12.75">
      <c r="A82" s="7"/>
      <c r="B82" s="78" t="s">
        <v>295</v>
      </c>
      <c r="C82" s="258">
        <v>1000</v>
      </c>
      <c r="D82" s="269">
        <f t="shared" si="1"/>
        <v>1.4461002292068863</v>
      </c>
    </row>
    <row r="83" spans="1:4" ht="12.75">
      <c r="A83" s="7"/>
      <c r="B83" s="78" t="s">
        <v>338</v>
      </c>
      <c r="C83" s="258">
        <v>100</v>
      </c>
      <c r="D83" s="269">
        <f t="shared" si="1"/>
        <v>0.14461002292068864</v>
      </c>
    </row>
    <row r="84" spans="1:4" ht="12.75">
      <c r="A84" s="7"/>
      <c r="B84" s="78" t="s">
        <v>256</v>
      </c>
      <c r="C84" s="258">
        <v>25000</v>
      </c>
      <c r="D84" s="269">
        <f t="shared" si="1"/>
        <v>36.15250573017216</v>
      </c>
    </row>
    <row r="85" spans="1:4" ht="12.75">
      <c r="A85" s="7"/>
      <c r="B85" s="78" t="s">
        <v>339</v>
      </c>
      <c r="C85" s="258">
        <v>30</v>
      </c>
      <c r="D85" s="269">
        <f t="shared" si="1"/>
        <v>0.043383006876206595</v>
      </c>
    </row>
    <row r="86" spans="1:4" ht="12.75">
      <c r="A86" s="7"/>
      <c r="B86" s="78" t="s">
        <v>257</v>
      </c>
      <c r="C86" s="258">
        <v>50</v>
      </c>
      <c r="D86" s="269">
        <f t="shared" si="1"/>
        <v>0.07230501146034432</v>
      </c>
    </row>
    <row r="87" spans="1:7" ht="12.75">
      <c r="A87" s="7"/>
      <c r="B87" s="78" t="s">
        <v>258</v>
      </c>
      <c r="C87" s="258">
        <v>1500</v>
      </c>
      <c r="D87" s="269">
        <f t="shared" si="1"/>
        <v>2.1691503438103297</v>
      </c>
      <c r="G87" s="167"/>
    </row>
    <row r="88" spans="1:4" ht="12.75">
      <c r="A88" s="7"/>
      <c r="B88" s="78" t="s">
        <v>265</v>
      </c>
      <c r="C88" s="258">
        <v>600</v>
      </c>
      <c r="D88" s="269">
        <f t="shared" si="1"/>
        <v>0.8676601375241318</v>
      </c>
    </row>
    <row r="89" spans="1:4" ht="12.75">
      <c r="A89" s="251"/>
      <c r="B89" s="7" t="s">
        <v>337</v>
      </c>
      <c r="C89" s="258">
        <v>27.2</v>
      </c>
      <c r="D89" s="269">
        <f t="shared" si="1"/>
        <v>0.03933392623442731</v>
      </c>
    </row>
    <row r="90" spans="1:4" ht="12.75">
      <c r="A90" s="7"/>
      <c r="B90" s="78" t="s">
        <v>240</v>
      </c>
      <c r="C90" s="258">
        <v>277</v>
      </c>
      <c r="D90" s="269">
        <f t="shared" si="1"/>
        <v>0.40056976349030754</v>
      </c>
    </row>
    <row r="91" spans="1:4" ht="12.75">
      <c r="A91" s="7"/>
      <c r="B91" s="78" t="s">
        <v>357</v>
      </c>
      <c r="C91" s="258">
        <v>300</v>
      </c>
      <c r="D91" s="269">
        <f t="shared" si="1"/>
        <v>0.4338300687620659</v>
      </c>
    </row>
    <row r="92" spans="1:4" ht="12.75">
      <c r="A92" s="7"/>
      <c r="B92" s="78" t="s">
        <v>358</v>
      </c>
      <c r="C92" s="258">
        <v>500</v>
      </c>
      <c r="D92" s="269">
        <f t="shared" si="1"/>
        <v>0.7230501146034432</v>
      </c>
    </row>
    <row r="93" spans="1:4" ht="12.75">
      <c r="A93" s="7"/>
      <c r="B93" s="78" t="s">
        <v>359</v>
      </c>
      <c r="C93" s="258">
        <v>3000</v>
      </c>
      <c r="D93" s="269">
        <f t="shared" si="1"/>
        <v>4.338300687620659</v>
      </c>
    </row>
    <row r="94" spans="1:4" ht="12.75">
      <c r="A94" s="7"/>
      <c r="B94" s="78" t="s">
        <v>266</v>
      </c>
      <c r="C94" s="258">
        <v>300</v>
      </c>
      <c r="D94" s="269">
        <f t="shared" si="1"/>
        <v>0.4338300687620659</v>
      </c>
    </row>
    <row r="95" spans="1:4" ht="12.75">
      <c r="A95" s="7"/>
      <c r="B95" s="78" t="s">
        <v>340</v>
      </c>
      <c r="C95" s="258">
        <v>1000</v>
      </c>
      <c r="D95" s="269">
        <f t="shared" si="1"/>
        <v>1.4461002292068863</v>
      </c>
    </row>
    <row r="96" spans="1:4" ht="12.75">
      <c r="A96" s="7"/>
      <c r="B96" s="78" t="s">
        <v>244</v>
      </c>
      <c r="C96" s="258">
        <v>700</v>
      </c>
      <c r="D96" s="269">
        <f t="shared" si="1"/>
        <v>1.0122701604448205</v>
      </c>
    </row>
    <row r="97" spans="1:4" ht="12.75">
      <c r="A97" s="71"/>
      <c r="B97" s="79" t="s">
        <v>110</v>
      </c>
      <c r="C97" s="259">
        <f>SUM(C98:C99)</f>
        <v>3810</v>
      </c>
      <c r="D97" s="279">
        <f t="shared" si="1"/>
        <v>5.5096418732782375</v>
      </c>
    </row>
    <row r="98" spans="1:4" ht="12.75">
      <c r="A98" s="7" t="s">
        <v>9</v>
      </c>
      <c r="B98" s="78" t="s">
        <v>111</v>
      </c>
      <c r="C98" s="258">
        <v>1860</v>
      </c>
      <c r="D98" s="269">
        <f t="shared" si="1"/>
        <v>2.6897464263248088</v>
      </c>
    </row>
    <row r="99" spans="1:4" ht="13.5" thickBot="1">
      <c r="A99" s="55"/>
      <c r="B99" s="81" t="s">
        <v>119</v>
      </c>
      <c r="C99" s="283">
        <v>1950</v>
      </c>
      <c r="D99" s="270">
        <f t="shared" si="1"/>
        <v>2.8198954469534283</v>
      </c>
    </row>
    <row r="100" spans="1:4" ht="17.25" customHeight="1" thickBot="1">
      <c r="A100" s="116">
        <v>6</v>
      </c>
      <c r="B100" s="117" t="s">
        <v>32</v>
      </c>
      <c r="C100" s="284">
        <f>SUM(C60+C97)</f>
        <v>69151.5</v>
      </c>
      <c r="D100" s="271">
        <f t="shared" si="1"/>
        <v>100</v>
      </c>
    </row>
    <row r="101" spans="1:4" ht="18.75" customHeight="1" thickBot="1">
      <c r="A101" s="4"/>
      <c r="B101" s="54" t="s">
        <v>33</v>
      </c>
      <c r="C101" s="285">
        <f>SUM(C46+C100)</f>
        <v>297669.1</v>
      </c>
      <c r="D101" s="236" t="s">
        <v>347</v>
      </c>
    </row>
    <row r="113" ht="13.5" thickBot="1"/>
    <row r="114" spans="1:3" ht="13.5" thickBot="1">
      <c r="A114" s="120">
        <v>8</v>
      </c>
      <c r="B114" s="119" t="s">
        <v>192</v>
      </c>
      <c r="C114" s="121">
        <f>SUM(C115:C117)</f>
        <v>6312</v>
      </c>
    </row>
    <row r="115" spans="1:3" ht="12.75">
      <c r="A115" s="58" t="s">
        <v>56</v>
      </c>
      <c r="B115" s="112" t="s">
        <v>57</v>
      </c>
      <c r="C115" s="65">
        <v>400</v>
      </c>
    </row>
    <row r="116" spans="1:3" ht="12.75">
      <c r="A116" s="188"/>
      <c r="B116" s="189" t="s">
        <v>197</v>
      </c>
      <c r="C116" s="175">
        <v>5000</v>
      </c>
    </row>
    <row r="117" spans="1:3" ht="13.5" thickBot="1">
      <c r="A117" s="55"/>
      <c r="B117" s="81" t="s">
        <v>239</v>
      </c>
      <c r="C117" s="57">
        <v>912</v>
      </c>
    </row>
    <row r="118" spans="1:3" ht="18" customHeight="1" thickBot="1">
      <c r="A118" s="27"/>
      <c r="B118" s="4" t="s">
        <v>348</v>
      </c>
      <c r="C118" s="56">
        <f>SUM(C101+C114)</f>
        <v>303981.1</v>
      </c>
    </row>
    <row r="143" ht="18">
      <c r="B143" s="302" t="s">
        <v>353</v>
      </c>
    </row>
    <row r="144" ht="13.5" thickBot="1"/>
    <row r="145" spans="1:4" ht="13.5" thickBot="1">
      <c r="A145" s="182" t="s">
        <v>178</v>
      </c>
      <c r="B145" s="299" t="s">
        <v>5</v>
      </c>
      <c r="C145" s="169" t="s">
        <v>28</v>
      </c>
      <c r="D145" s="110"/>
    </row>
    <row r="146" spans="1:4" ht="12.75">
      <c r="A146" s="300">
        <v>8115</v>
      </c>
      <c r="B146" s="301" t="s">
        <v>238</v>
      </c>
      <c r="C146" s="307">
        <v>41320</v>
      </c>
      <c r="D146" s="110"/>
    </row>
    <row r="147" spans="1:4" ht="12.75">
      <c r="A147" s="63">
        <v>8115</v>
      </c>
      <c r="B147" s="289" t="s">
        <v>290</v>
      </c>
      <c r="C147" s="252">
        <v>24405.5</v>
      </c>
      <c r="D147" s="10"/>
    </row>
    <row r="148" spans="1:4" ht="12.75">
      <c r="A148" s="63">
        <v>8115</v>
      </c>
      <c r="B148" s="289" t="s">
        <v>351</v>
      </c>
      <c r="C148" s="252">
        <v>3427.1</v>
      </c>
      <c r="D148" s="10"/>
    </row>
    <row r="149" spans="1:4" ht="13.5" thickBot="1">
      <c r="A149" s="296">
        <v>8115</v>
      </c>
      <c r="B149" s="290" t="s">
        <v>352</v>
      </c>
      <c r="C149" s="253">
        <v>215</v>
      </c>
      <c r="D149" s="10"/>
    </row>
    <row r="150" spans="1:4" ht="13.5" thickBot="1">
      <c r="A150" s="198"/>
      <c r="B150" s="291" t="s">
        <v>349</v>
      </c>
      <c r="C150" s="306">
        <f>SUM(C146:C149)</f>
        <v>69367.6</v>
      </c>
      <c r="D150" s="10"/>
    </row>
    <row r="151" spans="1:4" ht="12.75">
      <c r="A151" s="296">
        <v>8124</v>
      </c>
      <c r="B151" s="292" t="s">
        <v>239</v>
      </c>
      <c r="C151" s="173">
        <v>-912</v>
      </c>
      <c r="D151" s="10"/>
    </row>
    <row r="152" spans="1:4" ht="12.75">
      <c r="A152" s="297">
        <v>8124</v>
      </c>
      <c r="B152" s="293" t="s">
        <v>197</v>
      </c>
      <c r="C152" s="3">
        <v>-5000</v>
      </c>
      <c r="D152" s="10"/>
    </row>
    <row r="153" spans="1:4" ht="13.5" thickBot="1">
      <c r="A153" s="298">
        <v>8124</v>
      </c>
      <c r="B153" s="294" t="s">
        <v>187</v>
      </c>
      <c r="C153" s="171">
        <v>-400</v>
      </c>
      <c r="D153" s="10"/>
    </row>
    <row r="154" spans="1:4" ht="13.5" thickBot="1">
      <c r="A154" s="198"/>
      <c r="B154" s="291" t="s">
        <v>350</v>
      </c>
      <c r="C154" s="172">
        <f>SUM(C151:C153)</f>
        <v>-6312</v>
      </c>
      <c r="D154" s="10"/>
    </row>
    <row r="155" spans="1:4" ht="13.5" thickBot="1">
      <c r="A155" s="59"/>
      <c r="B155" s="295" t="s">
        <v>214</v>
      </c>
      <c r="C155" s="174">
        <f>SUM(C154,C150)</f>
        <v>63055.600000000006</v>
      </c>
      <c r="D155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4" useFirstPageNumber="1" horizontalDpi="180" verticalDpi="180" orientation="portrait" paperSize="9" r:id="rId2"/>
  <headerFooter alignWithMargins="0">
    <oddHeader>&amp;C&amp;"Arial CE,tučné"&amp;12ROZPOČET PRO ROK 2005 - Město Mariánské Lázně
&amp;16VÝDAJE&amp;12
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2"/>
  <sheetViews>
    <sheetView workbookViewId="0" topLeftCell="B1">
      <selection activeCell="F108" sqref="F108"/>
    </sheetView>
  </sheetViews>
  <sheetFormatPr defaultColWidth="9.00390625" defaultRowHeight="12.75"/>
  <cols>
    <col min="1" max="1" width="3.75390625" style="0" customWidth="1"/>
    <col min="2" max="2" width="7.375" style="0" customWidth="1"/>
    <col min="3" max="3" width="48.25390625" style="0" customWidth="1"/>
    <col min="4" max="5" width="13.625" style="0" customWidth="1"/>
  </cols>
  <sheetData>
    <row r="1" spans="2:5" ht="13.5" thickBot="1">
      <c r="B1" s="30" t="s">
        <v>34</v>
      </c>
      <c r="C1" s="29" t="s">
        <v>5</v>
      </c>
      <c r="D1" s="94" t="s">
        <v>35</v>
      </c>
      <c r="E1" s="84" t="s">
        <v>73</v>
      </c>
    </row>
    <row r="2" spans="2:5" ht="13.5" thickBot="1">
      <c r="B2" s="69">
        <v>1011</v>
      </c>
      <c r="C2" s="39" t="s">
        <v>120</v>
      </c>
      <c r="D2" s="88">
        <f>SUM(D3:D4)</f>
        <v>621</v>
      </c>
      <c r="E2" s="40">
        <f>SUM(D2/D182)</f>
        <v>0.0027175149747765597</v>
      </c>
    </row>
    <row r="3" spans="2:5" ht="13.5" thickBot="1">
      <c r="B3" s="30"/>
      <c r="C3" s="134" t="s">
        <v>267</v>
      </c>
      <c r="D3" s="135">
        <v>515</v>
      </c>
      <c r="E3" s="234"/>
    </row>
    <row r="4" spans="2:5" ht="13.5" thickBot="1">
      <c r="B4" s="30"/>
      <c r="C4" s="134" t="s">
        <v>226</v>
      </c>
      <c r="D4" s="135">
        <v>106</v>
      </c>
      <c r="E4" s="136"/>
    </row>
    <row r="5" spans="2:5" ht="13.5" thickBot="1">
      <c r="B5" s="17">
        <v>1014</v>
      </c>
      <c r="C5" s="32" t="s">
        <v>61</v>
      </c>
      <c r="D5" s="87">
        <f>SUM(D6:D8)</f>
        <v>360</v>
      </c>
      <c r="E5" s="40">
        <f>SUM(D5/D182)</f>
        <v>0.0015753709998704694</v>
      </c>
    </row>
    <row r="6" spans="2:5" ht="12.75">
      <c r="B6" s="132"/>
      <c r="C6" s="33" t="s">
        <v>121</v>
      </c>
      <c r="D6" s="90">
        <v>270</v>
      </c>
      <c r="E6" s="41"/>
    </row>
    <row r="7" spans="2:5" ht="12.75">
      <c r="B7" s="106"/>
      <c r="C7" s="21" t="s">
        <v>245</v>
      </c>
      <c r="D7" s="22">
        <v>20</v>
      </c>
      <c r="E7" s="43"/>
    </row>
    <row r="8" spans="2:5" ht="13.5" thickBot="1">
      <c r="B8" s="104"/>
      <c r="C8" s="34" t="s">
        <v>122</v>
      </c>
      <c r="D8" s="207">
        <v>70</v>
      </c>
      <c r="E8" s="42"/>
    </row>
    <row r="9" spans="2:5" ht="13.5" thickBot="1">
      <c r="B9" s="198">
        <v>1036</v>
      </c>
      <c r="C9" s="220" t="s">
        <v>224</v>
      </c>
      <c r="D9" s="221">
        <v>38</v>
      </c>
      <c r="E9" s="228">
        <f>SUM(D9/D182)</f>
        <v>0.00016628916109743844</v>
      </c>
    </row>
    <row r="10" spans="2:5" ht="13.5" thickBot="1">
      <c r="B10" s="17">
        <v>1037</v>
      </c>
      <c r="C10" s="32" t="s">
        <v>157</v>
      </c>
      <c r="D10" s="87">
        <v>580</v>
      </c>
      <c r="E10" s="40">
        <f>SUM(D10/D182)</f>
        <v>0.002538097722013534</v>
      </c>
    </row>
    <row r="11" spans="2:5" ht="13.5" thickBot="1">
      <c r="B11" s="86">
        <v>2212</v>
      </c>
      <c r="C11" s="31" t="s">
        <v>156</v>
      </c>
      <c r="D11" s="97">
        <f>SUM(D12:D13)</f>
        <v>16100</v>
      </c>
      <c r="E11" s="40">
        <f>SUM(D11/D182)</f>
        <v>0.07045409193865156</v>
      </c>
    </row>
    <row r="12" spans="2:5" ht="12.75">
      <c r="B12" s="103"/>
      <c r="C12" s="33" t="s">
        <v>189</v>
      </c>
      <c r="D12" s="90">
        <v>9250</v>
      </c>
      <c r="E12" s="41"/>
    </row>
    <row r="13" spans="2:5" ht="13.5" thickBot="1">
      <c r="B13" s="104"/>
      <c r="C13" s="34" t="s">
        <v>198</v>
      </c>
      <c r="D13" s="96">
        <v>6850</v>
      </c>
      <c r="E13" s="42"/>
    </row>
    <row r="14" spans="2:5" ht="13.5" thickBot="1">
      <c r="B14" s="105">
        <v>2219</v>
      </c>
      <c r="C14" s="213" t="s">
        <v>236</v>
      </c>
      <c r="D14" s="214">
        <v>55</v>
      </c>
      <c r="E14" s="229">
        <f>SUM(D14/D182)</f>
        <v>0.00024068168053576616</v>
      </c>
    </row>
    <row r="15" spans="2:5" ht="13.5" thickBot="1">
      <c r="B15" s="105">
        <v>2121</v>
      </c>
      <c r="C15" s="213" t="s">
        <v>288</v>
      </c>
      <c r="D15" s="214">
        <v>250</v>
      </c>
      <c r="E15" s="229">
        <f>SUM(D15/D182)</f>
        <v>0.001094007638798937</v>
      </c>
    </row>
    <row r="16" spans="2:5" ht="13.5" thickBot="1">
      <c r="B16" s="105">
        <v>2229</v>
      </c>
      <c r="C16" s="213" t="s">
        <v>284</v>
      </c>
      <c r="D16" s="214">
        <v>20</v>
      </c>
      <c r="E16" s="229">
        <f>SUM(D16/D182)</f>
        <v>8.752061110391496E-05</v>
      </c>
    </row>
    <row r="17" spans="2:5" ht="13.5" thickBot="1">
      <c r="B17" s="105">
        <v>3522</v>
      </c>
      <c r="C17" s="213" t="s">
        <v>289</v>
      </c>
      <c r="D17" s="214">
        <v>385</v>
      </c>
      <c r="E17" s="229">
        <f>SUM(D17/D182)</f>
        <v>0.0016847717637503631</v>
      </c>
    </row>
    <row r="18" spans="2:5" ht="13.5" thickBot="1">
      <c r="B18" s="105">
        <v>3569</v>
      </c>
      <c r="C18" s="213" t="s">
        <v>237</v>
      </c>
      <c r="D18" s="214">
        <v>8.5</v>
      </c>
      <c r="E18" s="229">
        <f>SUM(D18/D182)</f>
        <v>3.719625971916386E-05</v>
      </c>
    </row>
    <row r="19" spans="2:5" ht="13.5" thickBot="1">
      <c r="B19" s="69">
        <v>3631</v>
      </c>
      <c r="C19" s="32" t="s">
        <v>46</v>
      </c>
      <c r="D19" s="87">
        <f>SUM(D20:D21)</f>
        <v>6350</v>
      </c>
      <c r="E19" s="40">
        <f>SUM(D19/D182)</f>
        <v>0.027787794025493005</v>
      </c>
    </row>
    <row r="20" spans="2:5" ht="12.75">
      <c r="B20" s="107"/>
      <c r="C20" s="20" t="s">
        <v>131</v>
      </c>
      <c r="D20" s="91">
        <v>2700</v>
      </c>
      <c r="E20" s="46"/>
    </row>
    <row r="21" spans="2:5" ht="13.5" thickBot="1">
      <c r="B21" s="104"/>
      <c r="C21" s="34" t="s">
        <v>132</v>
      </c>
      <c r="D21" s="96">
        <v>3650</v>
      </c>
      <c r="E21" s="42"/>
    </row>
    <row r="22" spans="2:5" ht="13.5" thickBot="1">
      <c r="B22" s="105">
        <v>2310</v>
      </c>
      <c r="C22" s="23" t="s">
        <v>37</v>
      </c>
      <c r="D22" s="89">
        <v>10</v>
      </c>
      <c r="E22" s="40">
        <f>SUM(D22/D182)</f>
        <v>4.376030555195748E-05</v>
      </c>
    </row>
    <row r="23" spans="2:5" ht="13.5" thickBot="1">
      <c r="B23" s="17">
        <v>2329</v>
      </c>
      <c r="C23" s="32" t="s">
        <v>124</v>
      </c>
      <c r="D23" s="87">
        <v>530</v>
      </c>
      <c r="E23" s="40">
        <f>SUM(D23/D182)</f>
        <v>0.0023192961942537465</v>
      </c>
    </row>
    <row r="24" spans="2:5" ht="13.5" thickBot="1">
      <c r="B24" s="17">
        <v>3421</v>
      </c>
      <c r="C24" s="32" t="s">
        <v>327</v>
      </c>
      <c r="D24" s="87">
        <v>100</v>
      </c>
      <c r="E24" s="40"/>
    </row>
    <row r="25" spans="2:5" ht="13.5" thickBot="1">
      <c r="B25" s="17">
        <v>3745</v>
      </c>
      <c r="C25" s="32" t="s">
        <v>158</v>
      </c>
      <c r="D25" s="87">
        <f>SUM(D26:D30)</f>
        <v>14184</v>
      </c>
      <c r="E25" s="40">
        <f>SUM(D25/D182)</f>
        <v>0.0620696173948965</v>
      </c>
    </row>
    <row r="26" spans="2:5" ht="12.75">
      <c r="B26" s="103"/>
      <c r="C26" s="33" t="s">
        <v>268</v>
      </c>
      <c r="D26" s="90">
        <v>156</v>
      </c>
      <c r="E26" s="41"/>
    </row>
    <row r="27" spans="2:5" ht="12.75">
      <c r="B27" s="106"/>
      <c r="C27" s="21" t="s">
        <v>65</v>
      </c>
      <c r="D27" s="95">
        <v>13603</v>
      </c>
      <c r="E27" s="43"/>
    </row>
    <row r="28" spans="2:5" ht="12.75">
      <c r="B28" s="106"/>
      <c r="C28" s="21" t="s">
        <v>298</v>
      </c>
      <c r="D28" s="95">
        <v>160</v>
      </c>
      <c r="E28" s="43"/>
    </row>
    <row r="29" spans="2:5" ht="12.75">
      <c r="B29" s="106"/>
      <c r="C29" s="21" t="s">
        <v>269</v>
      </c>
      <c r="D29" s="95">
        <v>15</v>
      </c>
      <c r="E29" s="43"/>
    </row>
    <row r="30" spans="2:5" ht="13.5" thickBot="1">
      <c r="B30" s="104"/>
      <c r="C30" s="34" t="s">
        <v>270</v>
      </c>
      <c r="D30" s="96">
        <v>250</v>
      </c>
      <c r="E30" s="42"/>
    </row>
    <row r="31" spans="2:5" ht="13.5" thickBot="1">
      <c r="B31" s="17" t="s">
        <v>200</v>
      </c>
      <c r="C31" s="32" t="s">
        <v>137</v>
      </c>
      <c r="D31" s="87">
        <f>SUM(D32:D36)</f>
        <v>2900</v>
      </c>
      <c r="E31" s="40">
        <f>SUM(D31/D182)</f>
        <v>0.01269048861006767</v>
      </c>
    </row>
    <row r="32" spans="2:5" ht="12.75">
      <c r="B32" s="107"/>
      <c r="C32" s="37" t="s">
        <v>135</v>
      </c>
      <c r="D32" s="124">
        <v>160</v>
      </c>
      <c r="E32" s="129"/>
    </row>
    <row r="33" spans="2:5" ht="12.75">
      <c r="B33" s="106"/>
      <c r="C33" s="35" t="s">
        <v>64</v>
      </c>
      <c r="D33" s="123">
        <v>1080</v>
      </c>
      <c r="E33" s="128"/>
    </row>
    <row r="34" spans="2:5" ht="12.75">
      <c r="B34" s="106"/>
      <c r="C34" s="35" t="s">
        <v>136</v>
      </c>
      <c r="D34" s="123">
        <v>1100</v>
      </c>
      <c r="E34" s="128"/>
    </row>
    <row r="35" spans="2:5" ht="12.75">
      <c r="B35" s="108"/>
      <c r="C35" s="125" t="s">
        <v>272</v>
      </c>
      <c r="D35" s="126">
        <v>50</v>
      </c>
      <c r="E35" s="138"/>
    </row>
    <row r="36" spans="2:5" ht="13.5" thickBot="1">
      <c r="B36" s="108"/>
      <c r="C36" s="125" t="s">
        <v>271</v>
      </c>
      <c r="D36" s="126">
        <v>510</v>
      </c>
      <c r="E36" s="138"/>
    </row>
    <row r="37" spans="2:5" ht="13.5" thickBot="1">
      <c r="B37" s="69">
        <v>3749</v>
      </c>
      <c r="C37" s="190" t="s">
        <v>199</v>
      </c>
      <c r="D37" s="93">
        <v>150</v>
      </c>
      <c r="E37" s="40">
        <f>SUM(D37/D182)</f>
        <v>0.0006564045832793623</v>
      </c>
    </row>
    <row r="38" spans="2:5" ht="13.5" thickBot="1">
      <c r="B38" s="198">
        <v>3739</v>
      </c>
      <c r="C38" s="190" t="s">
        <v>283</v>
      </c>
      <c r="D38" s="87">
        <v>20</v>
      </c>
      <c r="E38" s="40">
        <f>SUM(D38/D182)</f>
        <v>8.752061110391496E-05</v>
      </c>
    </row>
    <row r="39" spans="2:5" ht="13.5" thickBot="1">
      <c r="B39" s="236">
        <v>3769</v>
      </c>
      <c r="C39" s="190" t="s">
        <v>273</v>
      </c>
      <c r="D39" s="87">
        <v>35</v>
      </c>
      <c r="E39" s="40">
        <f>SUM(D39/D182)</f>
        <v>0.00015316106943185118</v>
      </c>
    </row>
    <row r="40" spans="2:5" ht="13.5" thickBot="1">
      <c r="B40" s="38">
        <v>2221</v>
      </c>
      <c r="C40" s="23" t="s">
        <v>246</v>
      </c>
      <c r="D40" s="89">
        <v>9269</v>
      </c>
      <c r="E40" s="40">
        <f>SUM(D40/D182)</f>
        <v>0.04056142721610939</v>
      </c>
    </row>
    <row r="41" spans="2:5" ht="13.5" thickBot="1">
      <c r="B41" s="17"/>
      <c r="C41" s="32" t="s">
        <v>299</v>
      </c>
      <c r="D41" s="87">
        <f>SUM(D42:D63)</f>
        <v>42470.3</v>
      </c>
      <c r="E41" s="40">
        <f>SUM(D41/D182)</f>
        <v>0.18585133048833</v>
      </c>
    </row>
    <row r="42" spans="2:5" ht="12.75">
      <c r="B42" s="113">
        <v>3111</v>
      </c>
      <c r="C42" s="37" t="s">
        <v>125</v>
      </c>
      <c r="D42" s="124">
        <v>932</v>
      </c>
      <c r="E42" s="131"/>
    </row>
    <row r="43" spans="2:5" ht="12.75">
      <c r="B43" s="113">
        <v>3111</v>
      </c>
      <c r="C43" s="37" t="s">
        <v>201</v>
      </c>
      <c r="D43" s="124">
        <v>1004</v>
      </c>
      <c r="E43" s="131"/>
    </row>
    <row r="44" spans="2:5" ht="12.75">
      <c r="B44" s="113">
        <v>3111</v>
      </c>
      <c r="C44" s="37" t="s">
        <v>202</v>
      </c>
      <c r="D44" s="124">
        <v>820</v>
      </c>
      <c r="E44" s="131"/>
    </row>
    <row r="45" spans="2:5" ht="12.75">
      <c r="B45" s="113">
        <v>3111</v>
      </c>
      <c r="C45" s="37" t="s">
        <v>203</v>
      </c>
      <c r="D45" s="124">
        <v>1166</v>
      </c>
      <c r="E45" s="131"/>
    </row>
    <row r="46" spans="2:5" ht="12.75">
      <c r="B46" s="113">
        <v>3111</v>
      </c>
      <c r="C46" s="37" t="s">
        <v>204</v>
      </c>
      <c r="D46" s="124">
        <v>765</v>
      </c>
      <c r="E46" s="131"/>
    </row>
    <row r="47" spans="2:5" ht="12.75">
      <c r="B47" s="114">
        <v>3113</v>
      </c>
      <c r="C47" s="35" t="s">
        <v>205</v>
      </c>
      <c r="D47" s="123">
        <v>3788</v>
      </c>
      <c r="E47" s="122"/>
    </row>
    <row r="48" spans="2:5" ht="12.75">
      <c r="B48" s="114">
        <v>3113</v>
      </c>
      <c r="C48" s="35" t="s">
        <v>206</v>
      </c>
      <c r="D48" s="123">
        <v>3685</v>
      </c>
      <c r="E48" s="122"/>
    </row>
    <row r="49" spans="2:5" ht="12.75">
      <c r="B49" s="114">
        <v>3113</v>
      </c>
      <c r="C49" s="35" t="s">
        <v>326</v>
      </c>
      <c r="D49" s="123">
        <v>70</v>
      </c>
      <c r="E49" s="122"/>
    </row>
    <row r="50" spans="2:5" ht="12.75">
      <c r="B50" s="114">
        <v>3113</v>
      </c>
      <c r="C50" s="35" t="s">
        <v>207</v>
      </c>
      <c r="D50" s="123">
        <v>4860</v>
      </c>
      <c r="E50" s="122"/>
    </row>
    <row r="51" spans="2:5" ht="12.75">
      <c r="B51" s="114">
        <v>3114</v>
      </c>
      <c r="C51" s="35" t="s">
        <v>217</v>
      </c>
      <c r="D51" s="123">
        <v>1397</v>
      </c>
      <c r="E51" s="122"/>
    </row>
    <row r="52" spans="2:5" ht="12.75">
      <c r="B52" s="114">
        <v>3231</v>
      </c>
      <c r="C52" s="35" t="s">
        <v>126</v>
      </c>
      <c r="D52" s="123">
        <v>610</v>
      </c>
      <c r="E52" s="122"/>
    </row>
    <row r="53" spans="2:5" ht="13.5" thickBot="1">
      <c r="B53" s="140">
        <v>3314</v>
      </c>
      <c r="C53" s="194" t="s">
        <v>127</v>
      </c>
      <c r="D53" s="195">
        <v>2620</v>
      </c>
      <c r="E53" s="244"/>
    </row>
    <row r="54" spans="2:5" ht="12.75">
      <c r="B54" s="205"/>
      <c r="C54" s="223"/>
      <c r="D54" s="224"/>
      <c r="E54" s="225"/>
    </row>
    <row r="55" spans="2:5" ht="13.5" thickBot="1">
      <c r="B55" s="205"/>
      <c r="C55" s="223"/>
      <c r="D55" s="224"/>
      <c r="E55" s="225"/>
    </row>
    <row r="56" spans="2:5" ht="13.5" thickBot="1">
      <c r="B56" s="17" t="s">
        <v>34</v>
      </c>
      <c r="C56" s="18" t="s">
        <v>5</v>
      </c>
      <c r="D56" s="50" t="s">
        <v>35</v>
      </c>
      <c r="E56" s="47" t="s">
        <v>73</v>
      </c>
    </row>
    <row r="57" spans="2:5" ht="12.75">
      <c r="B57" s="114">
        <v>3315</v>
      </c>
      <c r="C57" s="35" t="s">
        <v>186</v>
      </c>
      <c r="D57" s="123">
        <v>3100</v>
      </c>
      <c r="E57" s="122"/>
    </row>
    <row r="58" spans="2:5" ht="12.75">
      <c r="B58" s="114">
        <v>3315</v>
      </c>
      <c r="C58" s="35" t="s">
        <v>325</v>
      </c>
      <c r="D58" s="123">
        <v>200</v>
      </c>
      <c r="E58" s="122"/>
    </row>
    <row r="59" spans="2:5" ht="12.75">
      <c r="B59" s="114">
        <v>3421</v>
      </c>
      <c r="C59" s="35" t="s">
        <v>218</v>
      </c>
      <c r="D59" s="123">
        <v>820</v>
      </c>
      <c r="E59" s="122"/>
    </row>
    <row r="60" spans="2:5" ht="12.75">
      <c r="B60" s="113">
        <v>3522</v>
      </c>
      <c r="C60" s="37" t="s">
        <v>191</v>
      </c>
      <c r="D60" s="124">
        <v>3500</v>
      </c>
      <c r="E60" s="131"/>
    </row>
    <row r="61" spans="2:5" ht="12.75">
      <c r="B61" s="114">
        <v>3522</v>
      </c>
      <c r="C61" s="35" t="s">
        <v>190</v>
      </c>
      <c r="D61" s="123">
        <v>890</v>
      </c>
      <c r="E61" s="122"/>
    </row>
    <row r="62" spans="2:5" ht="12.75">
      <c r="B62" s="114">
        <v>4312</v>
      </c>
      <c r="C62" s="35" t="s">
        <v>139</v>
      </c>
      <c r="D62" s="123">
        <v>6500</v>
      </c>
      <c r="E62" s="122"/>
    </row>
    <row r="63" spans="2:5" ht="13.5" thickBot="1">
      <c r="B63" s="140">
        <v>4316</v>
      </c>
      <c r="C63" s="194" t="s">
        <v>140</v>
      </c>
      <c r="D63" s="195">
        <v>5743.3</v>
      </c>
      <c r="E63" s="196"/>
    </row>
    <row r="64" spans="2:5" ht="13.5" thickBot="1">
      <c r="B64" s="17" t="s">
        <v>219</v>
      </c>
      <c r="C64" s="32" t="s">
        <v>159</v>
      </c>
      <c r="D64" s="87">
        <f>SUM(D65:D70)</f>
        <v>192.8</v>
      </c>
      <c r="E64" s="40">
        <f>SUM(D64/D182)</f>
        <v>0.0008436986910417404</v>
      </c>
    </row>
    <row r="65" spans="2:5" ht="12.75">
      <c r="B65" s="113">
        <v>3119</v>
      </c>
      <c r="C65" s="20" t="s">
        <v>300</v>
      </c>
      <c r="D65" s="91">
        <v>54.2</v>
      </c>
      <c r="E65" s="46"/>
    </row>
    <row r="66" spans="2:5" ht="12.75">
      <c r="B66" s="114">
        <v>3114</v>
      </c>
      <c r="C66" s="21" t="s">
        <v>285</v>
      </c>
      <c r="D66" s="22">
        <v>30</v>
      </c>
      <c r="E66" s="43"/>
    </row>
    <row r="67" spans="2:5" ht="12.75">
      <c r="B67" s="114">
        <v>3111</v>
      </c>
      <c r="C67" s="21" t="s">
        <v>328</v>
      </c>
      <c r="D67" s="22">
        <v>3</v>
      </c>
      <c r="E67" s="43"/>
    </row>
    <row r="68" spans="2:5" ht="12.75">
      <c r="B68" s="114">
        <v>3113</v>
      </c>
      <c r="C68" s="21" t="s">
        <v>329</v>
      </c>
      <c r="D68" s="22">
        <v>0.6</v>
      </c>
      <c r="E68" s="43"/>
    </row>
    <row r="69" spans="2:5" ht="12.75">
      <c r="B69" s="115">
        <v>3113</v>
      </c>
      <c r="C69" s="36" t="s">
        <v>354</v>
      </c>
      <c r="D69" s="100">
        <v>100</v>
      </c>
      <c r="E69" s="49"/>
    </row>
    <row r="70" spans="2:5" ht="13.5" thickBot="1">
      <c r="B70" s="115">
        <v>3113</v>
      </c>
      <c r="C70" s="36" t="s">
        <v>301</v>
      </c>
      <c r="D70" s="100">
        <v>5</v>
      </c>
      <c r="E70" s="49"/>
    </row>
    <row r="71" spans="2:5" ht="13.5" thickBot="1">
      <c r="B71" s="69">
        <v>2140</v>
      </c>
      <c r="C71" s="32" t="s">
        <v>123</v>
      </c>
      <c r="D71" s="93">
        <v>475</v>
      </c>
      <c r="E71" s="40">
        <f>SUM(D71/D182)</f>
        <v>0.0020786145137179804</v>
      </c>
    </row>
    <row r="72" spans="2:5" ht="12.75">
      <c r="B72" s="103"/>
      <c r="C72" s="200" t="s">
        <v>309</v>
      </c>
      <c r="D72" s="240">
        <v>200</v>
      </c>
      <c r="E72" s="202"/>
    </row>
    <row r="73" spans="2:5" ht="13.5" thickBot="1">
      <c r="B73" s="105"/>
      <c r="C73" s="191" t="s">
        <v>181</v>
      </c>
      <c r="D73" s="192">
        <v>275</v>
      </c>
      <c r="E73" s="239"/>
    </row>
    <row r="74" spans="2:5" ht="13.5" thickBot="1">
      <c r="B74" s="38" t="s">
        <v>220</v>
      </c>
      <c r="C74" s="23" t="s">
        <v>209</v>
      </c>
      <c r="D74" s="89">
        <f>SUM(D75:D79)</f>
        <v>9280</v>
      </c>
      <c r="E74" s="203">
        <f>SUM(D74/D182)</f>
        <v>0.040609563552216545</v>
      </c>
    </row>
    <row r="75" spans="2:5" ht="12.75">
      <c r="B75" s="139">
        <v>3311</v>
      </c>
      <c r="C75" s="200" t="s">
        <v>274</v>
      </c>
      <c r="D75" s="201">
        <v>1530</v>
      </c>
      <c r="E75" s="202"/>
    </row>
    <row r="76" spans="2:5" ht="12.75">
      <c r="B76" s="204">
        <v>3315</v>
      </c>
      <c r="C76" s="35" t="s">
        <v>286</v>
      </c>
      <c r="D76" s="99">
        <v>200</v>
      </c>
      <c r="E76" s="128"/>
    </row>
    <row r="77" spans="2:5" ht="12.75">
      <c r="B77" s="204">
        <v>3319</v>
      </c>
      <c r="C77" s="35" t="s">
        <v>208</v>
      </c>
      <c r="D77" s="99">
        <v>850</v>
      </c>
      <c r="E77" s="128"/>
    </row>
    <row r="78" spans="2:5" ht="12.75">
      <c r="B78" s="237">
        <v>3319</v>
      </c>
      <c r="C78" s="125" t="s">
        <v>310</v>
      </c>
      <c r="D78" s="238">
        <v>200</v>
      </c>
      <c r="E78" s="138"/>
    </row>
    <row r="79" spans="2:5" ht="13.5" thickBot="1">
      <c r="B79" s="237">
        <v>3312</v>
      </c>
      <c r="C79" s="125" t="s">
        <v>211</v>
      </c>
      <c r="D79" s="238">
        <v>6500</v>
      </c>
      <c r="E79" s="138"/>
    </row>
    <row r="80" spans="2:5" ht="13.5" thickBot="1">
      <c r="B80" s="17">
        <v>3419</v>
      </c>
      <c r="C80" s="32" t="s">
        <v>130</v>
      </c>
      <c r="D80" s="87">
        <f>SUM(D81:D89)</f>
        <v>5855</v>
      </c>
      <c r="E80" s="40">
        <f>SUM(D80/D182)</f>
        <v>0.025621658900671106</v>
      </c>
    </row>
    <row r="81" spans="2:5" ht="12.75">
      <c r="B81" s="107"/>
      <c r="C81" s="37" t="s">
        <v>193</v>
      </c>
      <c r="D81" s="98">
        <v>80</v>
      </c>
      <c r="E81" s="44"/>
    </row>
    <row r="82" spans="2:5" ht="12.75">
      <c r="B82" s="107"/>
      <c r="C82" s="37" t="s">
        <v>311</v>
      </c>
      <c r="D82" s="98">
        <v>200</v>
      </c>
      <c r="E82" s="44"/>
    </row>
    <row r="83" spans="2:5" ht="12.75">
      <c r="B83" s="107"/>
      <c r="C83" s="37" t="s">
        <v>312</v>
      </c>
      <c r="D83" s="98">
        <v>215</v>
      </c>
      <c r="E83" s="44"/>
    </row>
    <row r="84" spans="2:5" ht="12.75">
      <c r="B84" s="107"/>
      <c r="C84" s="37" t="s">
        <v>313</v>
      </c>
      <c r="D84" s="98">
        <v>90</v>
      </c>
      <c r="E84" s="44"/>
    </row>
    <row r="85" spans="2:5" ht="12.75">
      <c r="B85" s="106"/>
      <c r="C85" s="35" t="s">
        <v>210</v>
      </c>
      <c r="D85" s="99">
        <v>2800</v>
      </c>
      <c r="E85" s="45"/>
    </row>
    <row r="86" spans="2:5" ht="12.75">
      <c r="B86" s="106"/>
      <c r="C86" s="35" t="s">
        <v>275</v>
      </c>
      <c r="D86" s="99">
        <v>400</v>
      </c>
      <c r="E86" s="45"/>
    </row>
    <row r="87" spans="2:5" ht="12.75">
      <c r="B87" s="106"/>
      <c r="C87" s="35" t="s">
        <v>276</v>
      </c>
      <c r="D87" s="99">
        <v>2000</v>
      </c>
      <c r="E87" s="45"/>
    </row>
    <row r="88" spans="2:5" ht="12.75">
      <c r="B88" s="106"/>
      <c r="C88" s="35" t="s">
        <v>314</v>
      </c>
      <c r="D88" s="99">
        <v>50</v>
      </c>
      <c r="E88" s="45"/>
    </row>
    <row r="89" spans="2:5" ht="13.5" thickBot="1">
      <c r="B89" s="106"/>
      <c r="C89" s="21" t="s">
        <v>277</v>
      </c>
      <c r="D89" s="95">
        <v>20</v>
      </c>
      <c r="E89" s="43"/>
    </row>
    <row r="90" spans="2:5" ht="13.5" thickBot="1">
      <c r="B90" s="17">
        <v>3635</v>
      </c>
      <c r="C90" s="32" t="s">
        <v>134</v>
      </c>
      <c r="D90" s="87">
        <v>25</v>
      </c>
      <c r="E90" s="40">
        <f>SUM(D90/D182)</f>
        <v>0.00010940076387989371</v>
      </c>
    </row>
    <row r="91" spans="2:5" ht="13.5" thickBot="1">
      <c r="B91" s="17" t="s">
        <v>215</v>
      </c>
      <c r="C91" s="32" t="s">
        <v>138</v>
      </c>
      <c r="D91" s="87">
        <f>SUM(D92:D100)</f>
        <v>19690</v>
      </c>
      <c r="E91" s="40">
        <f>SUM(D91/D182)</f>
        <v>0.08616404163180429</v>
      </c>
    </row>
    <row r="92" spans="2:5" ht="12.75">
      <c r="B92" s="241">
        <v>4174</v>
      </c>
      <c r="C92" s="200" t="s">
        <v>315</v>
      </c>
      <c r="D92" s="240">
        <v>150</v>
      </c>
      <c r="E92" s="222"/>
    </row>
    <row r="93" spans="2:5" ht="12.75">
      <c r="B93" s="204">
        <v>4175</v>
      </c>
      <c r="C93" s="35" t="s">
        <v>316</v>
      </c>
      <c r="D93" s="99">
        <v>4660</v>
      </c>
      <c r="E93" s="122"/>
    </row>
    <row r="94" spans="2:5" ht="12.75">
      <c r="B94" s="204">
        <v>4176</v>
      </c>
      <c r="C94" s="35" t="s">
        <v>317</v>
      </c>
      <c r="D94" s="99">
        <v>7750</v>
      </c>
      <c r="E94" s="122"/>
    </row>
    <row r="95" spans="2:5" ht="12.75">
      <c r="B95" s="204">
        <v>4181</v>
      </c>
      <c r="C95" s="35" t="s">
        <v>318</v>
      </c>
      <c r="D95" s="99">
        <v>2970</v>
      </c>
      <c r="E95" s="122"/>
    </row>
    <row r="96" spans="2:5" ht="12.75">
      <c r="B96" s="204">
        <v>4182</v>
      </c>
      <c r="C96" s="35" t="s">
        <v>319</v>
      </c>
      <c r="D96" s="99">
        <v>800</v>
      </c>
      <c r="E96" s="122"/>
    </row>
    <row r="97" spans="2:5" ht="12.75">
      <c r="B97" s="204">
        <v>4183</v>
      </c>
      <c r="C97" s="35" t="s">
        <v>320</v>
      </c>
      <c r="D97" s="99">
        <v>200</v>
      </c>
      <c r="E97" s="122"/>
    </row>
    <row r="98" spans="2:5" ht="12.75">
      <c r="B98" s="204">
        <v>4184</v>
      </c>
      <c r="C98" s="35" t="s">
        <v>321</v>
      </c>
      <c r="D98" s="99">
        <v>800</v>
      </c>
      <c r="E98" s="122"/>
    </row>
    <row r="99" spans="2:5" ht="12.75">
      <c r="B99" s="204">
        <v>4185</v>
      </c>
      <c r="C99" s="35" t="s">
        <v>322</v>
      </c>
      <c r="D99" s="99">
        <v>2200</v>
      </c>
      <c r="E99" s="122"/>
    </row>
    <row r="100" spans="2:5" ht="13.5" thickBot="1">
      <c r="B100" s="242">
        <v>4186</v>
      </c>
      <c r="C100" s="194" t="s">
        <v>323</v>
      </c>
      <c r="D100" s="243">
        <v>160</v>
      </c>
      <c r="E100" s="244"/>
    </row>
    <row r="101" spans="2:5" ht="13.5" thickBot="1">
      <c r="B101" s="17" t="s">
        <v>221</v>
      </c>
      <c r="C101" s="32" t="s">
        <v>141</v>
      </c>
      <c r="D101" s="87">
        <f>SUM(D102:D109)</f>
        <v>569</v>
      </c>
      <c r="E101" s="40">
        <f>SUM(D101/D182)</f>
        <v>0.002489961385906381</v>
      </c>
    </row>
    <row r="102" spans="2:5" ht="12.75">
      <c r="B102" s="139">
        <v>4323</v>
      </c>
      <c r="C102" s="200" t="s">
        <v>66</v>
      </c>
      <c r="D102" s="201">
        <v>100</v>
      </c>
      <c r="E102" s="222"/>
    </row>
    <row r="103" spans="2:5" ht="12.75">
      <c r="B103" s="114">
        <v>4315</v>
      </c>
      <c r="C103" s="35" t="s">
        <v>227</v>
      </c>
      <c r="D103" s="123">
        <v>100</v>
      </c>
      <c r="E103" s="122"/>
    </row>
    <row r="104" spans="2:5" ht="12.75">
      <c r="B104" s="114">
        <v>4318</v>
      </c>
      <c r="C104" s="35" t="s">
        <v>228</v>
      </c>
      <c r="D104" s="123">
        <v>139</v>
      </c>
      <c r="E104" s="122"/>
    </row>
    <row r="105" spans="2:5" ht="12.75">
      <c r="B105" s="114">
        <v>4319</v>
      </c>
      <c r="C105" s="35" t="s">
        <v>229</v>
      </c>
      <c r="D105" s="123">
        <v>90</v>
      </c>
      <c r="E105" s="122"/>
    </row>
    <row r="106" spans="2:5" ht="12.75">
      <c r="B106" s="114">
        <v>4323</v>
      </c>
      <c r="C106" s="35" t="s">
        <v>278</v>
      </c>
      <c r="D106" s="123">
        <v>40</v>
      </c>
      <c r="E106" s="122"/>
    </row>
    <row r="107" spans="2:5" ht="12.75">
      <c r="B107" s="114">
        <v>4329</v>
      </c>
      <c r="C107" s="35" t="s">
        <v>230</v>
      </c>
      <c r="D107" s="123">
        <v>22</v>
      </c>
      <c r="E107" s="122"/>
    </row>
    <row r="108" spans="2:5" ht="12.75">
      <c r="B108" s="114">
        <v>4339</v>
      </c>
      <c r="C108" s="35" t="s">
        <v>279</v>
      </c>
      <c r="D108" s="123">
        <v>15</v>
      </c>
      <c r="E108" s="122"/>
    </row>
    <row r="109" spans="2:5" ht="13.5" thickBot="1">
      <c r="B109" s="140">
        <v>4349</v>
      </c>
      <c r="C109" s="194" t="s">
        <v>231</v>
      </c>
      <c r="D109" s="195">
        <v>63</v>
      </c>
      <c r="E109" s="244"/>
    </row>
    <row r="110" spans="2:5" ht="12.75">
      <c r="B110" s="205"/>
      <c r="C110" s="223"/>
      <c r="D110" s="224"/>
      <c r="E110" s="225"/>
    </row>
    <row r="111" spans="2:5" ht="12.75">
      <c r="B111" s="205"/>
      <c r="C111" s="223"/>
      <c r="D111" s="224"/>
      <c r="E111" s="225"/>
    </row>
    <row r="112" spans="2:5" ht="13.5" thickBot="1">
      <c r="B112" s="206"/>
      <c r="C112" s="245"/>
      <c r="D112" s="246"/>
      <c r="E112" s="225"/>
    </row>
    <row r="113" spans="2:5" ht="13.5" thickBot="1">
      <c r="B113" s="17" t="s">
        <v>34</v>
      </c>
      <c r="C113" s="18" t="s">
        <v>5</v>
      </c>
      <c r="D113" s="50" t="s">
        <v>35</v>
      </c>
      <c r="E113" s="47" t="s">
        <v>73</v>
      </c>
    </row>
    <row r="114" spans="2:5" ht="13.5" thickBot="1">
      <c r="B114" s="17">
        <v>3632</v>
      </c>
      <c r="C114" s="32" t="s">
        <v>38</v>
      </c>
      <c r="D114" s="87">
        <v>400</v>
      </c>
      <c r="E114" s="40">
        <f>SUM(D114/D182)</f>
        <v>0.0017504122220782993</v>
      </c>
    </row>
    <row r="115" spans="2:5" ht="12.75">
      <c r="B115" s="132"/>
      <c r="C115" s="209" t="s">
        <v>133</v>
      </c>
      <c r="D115" s="210">
        <v>20</v>
      </c>
      <c r="E115" s="202"/>
    </row>
    <row r="116" spans="2:5" ht="13.5" thickBot="1">
      <c r="B116" s="133"/>
      <c r="C116" s="211" t="s">
        <v>232</v>
      </c>
      <c r="D116" s="212">
        <v>380</v>
      </c>
      <c r="E116" s="208"/>
    </row>
    <row r="117" spans="2:5" ht="13.5" thickBot="1">
      <c r="B117" s="38">
        <v>3341</v>
      </c>
      <c r="C117" s="213" t="s">
        <v>233</v>
      </c>
      <c r="D117" s="214">
        <v>600</v>
      </c>
      <c r="E117" s="48">
        <f>SUM(D117/D182)</f>
        <v>0.002625618333117449</v>
      </c>
    </row>
    <row r="118" spans="2:5" ht="13.5" thickBot="1">
      <c r="B118" s="17">
        <v>3349</v>
      </c>
      <c r="C118" s="32" t="s">
        <v>128</v>
      </c>
      <c r="D118" s="87">
        <v>250</v>
      </c>
      <c r="E118" s="40">
        <f>SUM(D118/D182)</f>
        <v>0.001094007638798937</v>
      </c>
    </row>
    <row r="119" spans="2:5" ht="13.5" thickBot="1">
      <c r="B119" s="38">
        <v>3399</v>
      </c>
      <c r="C119" s="23" t="s">
        <v>129</v>
      </c>
      <c r="D119" s="89">
        <v>10</v>
      </c>
      <c r="E119" s="48">
        <f>SUM(D119/D182)</f>
        <v>4.376030555195748E-05</v>
      </c>
    </row>
    <row r="120" spans="2:5" ht="13.5" thickBot="1">
      <c r="B120" s="38">
        <v>3269</v>
      </c>
      <c r="C120" s="23" t="s">
        <v>287</v>
      </c>
      <c r="D120" s="89">
        <v>10</v>
      </c>
      <c r="E120" s="48">
        <f>SUM(D120/D182)</f>
        <v>4.376030555195748E-05</v>
      </c>
    </row>
    <row r="121" spans="2:5" ht="13.5" thickBot="1">
      <c r="B121" s="38">
        <v>3322</v>
      </c>
      <c r="C121" s="23" t="s">
        <v>302</v>
      </c>
      <c r="D121" s="89">
        <v>750</v>
      </c>
      <c r="E121" s="48">
        <f>SUM(D121/D182)</f>
        <v>0.003282022916396811</v>
      </c>
    </row>
    <row r="122" spans="2:5" ht="13.5" thickBot="1">
      <c r="B122" s="17">
        <v>5311</v>
      </c>
      <c r="C122" s="32" t="s">
        <v>142</v>
      </c>
      <c r="D122" s="87">
        <f>SUM(D123:D126)</f>
        <v>6772</v>
      </c>
      <c r="E122" s="48">
        <f>SUM(D122/D182)</f>
        <v>0.029634478919785608</v>
      </c>
    </row>
    <row r="123" spans="2:5" ht="12.75">
      <c r="B123" s="103"/>
      <c r="C123" s="33" t="s">
        <v>171</v>
      </c>
      <c r="D123" s="90">
        <v>6143</v>
      </c>
      <c r="E123" s="41"/>
    </row>
    <row r="124" spans="2:5" ht="12.75">
      <c r="B124" s="106"/>
      <c r="C124" s="21" t="s">
        <v>160</v>
      </c>
      <c r="D124" s="95">
        <v>220</v>
      </c>
      <c r="E124" s="43"/>
    </row>
    <row r="125" spans="2:5" ht="12.75">
      <c r="B125" s="106"/>
      <c r="C125" s="21" t="s">
        <v>144</v>
      </c>
      <c r="D125" s="95">
        <v>318</v>
      </c>
      <c r="E125" s="43"/>
    </row>
    <row r="126" spans="2:5" ht="13.5" thickBot="1">
      <c r="B126" s="104"/>
      <c r="C126" s="34" t="s">
        <v>170</v>
      </c>
      <c r="D126" s="101">
        <v>91</v>
      </c>
      <c r="E126" s="42"/>
    </row>
    <row r="127" spans="2:5" ht="13.5" thickBot="1">
      <c r="B127" s="38">
        <v>5299</v>
      </c>
      <c r="C127" s="213" t="s">
        <v>280</v>
      </c>
      <c r="D127" s="215">
        <v>100</v>
      </c>
      <c r="E127" s="229">
        <f>SUM(D127/D182)</f>
        <v>0.00043760305551957484</v>
      </c>
    </row>
    <row r="128" spans="2:5" ht="13.5" thickBot="1">
      <c r="B128" s="38">
        <v>5273</v>
      </c>
      <c r="C128" s="213" t="s">
        <v>324</v>
      </c>
      <c r="D128" s="215">
        <v>12</v>
      </c>
      <c r="E128" s="229"/>
    </row>
    <row r="129" spans="2:5" ht="13.5" thickBot="1">
      <c r="B129" s="38">
        <v>3753</v>
      </c>
      <c r="C129" s="213" t="s">
        <v>242</v>
      </c>
      <c r="D129" s="215">
        <v>20</v>
      </c>
      <c r="E129" s="229">
        <f>SUM(D129/D182)</f>
        <v>8.752061110391496E-05</v>
      </c>
    </row>
    <row r="130" spans="2:5" ht="13.5" thickBot="1">
      <c r="B130" s="17">
        <v>6112</v>
      </c>
      <c r="C130" s="32" t="s">
        <v>43</v>
      </c>
      <c r="D130" s="87">
        <f>SUM(D131:D134)</f>
        <v>2907</v>
      </c>
      <c r="E130" s="40">
        <f>SUM(D130/D182)</f>
        <v>0.012721120823954041</v>
      </c>
    </row>
    <row r="131" spans="2:5" ht="12.75">
      <c r="B131" s="103"/>
      <c r="C131" s="33" t="s">
        <v>171</v>
      </c>
      <c r="D131" s="90">
        <v>2565</v>
      </c>
      <c r="E131" s="41"/>
    </row>
    <row r="132" spans="2:5" ht="12.75">
      <c r="B132" s="106"/>
      <c r="C132" s="21" t="s">
        <v>303</v>
      </c>
      <c r="D132" s="95">
        <v>222</v>
      </c>
      <c r="E132" s="43"/>
    </row>
    <row r="133" spans="2:5" ht="12.75">
      <c r="B133" s="106"/>
      <c r="C133" s="21" t="s">
        <v>40</v>
      </c>
      <c r="D133" s="95">
        <v>20</v>
      </c>
      <c r="E133" s="43"/>
    </row>
    <row r="134" spans="2:5" ht="13.5" thickBot="1">
      <c r="B134" s="104"/>
      <c r="C134" s="34" t="s">
        <v>172</v>
      </c>
      <c r="D134" s="96">
        <v>100</v>
      </c>
      <c r="E134" s="42"/>
    </row>
    <row r="135" spans="2:5" ht="13.5" thickBot="1">
      <c r="B135" s="86">
        <v>6171</v>
      </c>
      <c r="C135" s="31" t="s">
        <v>44</v>
      </c>
      <c r="D135" s="97">
        <f>SUM(D136:D150)</f>
        <v>52380.2</v>
      </c>
      <c r="E135" s="48">
        <f>SUM(D135/D182)</f>
        <v>0.22921735568726434</v>
      </c>
    </row>
    <row r="136" spans="2:5" ht="12.75">
      <c r="B136" s="103"/>
      <c r="C136" s="33" t="s">
        <v>171</v>
      </c>
      <c r="D136" s="90">
        <v>33940</v>
      </c>
      <c r="E136" s="41"/>
    </row>
    <row r="137" spans="2:5" ht="12.75">
      <c r="B137" s="106"/>
      <c r="C137" s="21" t="s">
        <v>146</v>
      </c>
      <c r="D137" s="95">
        <v>1648</v>
      </c>
      <c r="E137" s="43"/>
    </row>
    <row r="138" spans="2:5" ht="12.75">
      <c r="B138" s="106"/>
      <c r="C138" s="21" t="s">
        <v>67</v>
      </c>
      <c r="D138" s="95">
        <v>2500</v>
      </c>
      <c r="E138" s="43"/>
    </row>
    <row r="139" spans="2:5" ht="12.75">
      <c r="B139" s="106"/>
      <c r="C139" s="21" t="s">
        <v>147</v>
      </c>
      <c r="D139" s="95">
        <v>1570</v>
      </c>
      <c r="E139" s="43"/>
    </row>
    <row r="140" spans="2:5" ht="12.75">
      <c r="B140" s="108"/>
      <c r="C140" s="36" t="s">
        <v>39</v>
      </c>
      <c r="D140" s="100">
        <v>200</v>
      </c>
      <c r="E140" s="49"/>
    </row>
    <row r="141" spans="2:5" ht="12.75">
      <c r="B141" s="106"/>
      <c r="C141" s="21" t="s">
        <v>148</v>
      </c>
      <c r="D141" s="95">
        <v>2210</v>
      </c>
      <c r="E141" s="43"/>
    </row>
    <row r="142" spans="2:5" ht="12.75">
      <c r="B142" s="106"/>
      <c r="C142" s="21" t="s">
        <v>113</v>
      </c>
      <c r="D142" s="95">
        <v>1342</v>
      </c>
      <c r="E142" s="43"/>
    </row>
    <row r="143" spans="2:5" ht="12.75">
      <c r="B143" s="106"/>
      <c r="C143" s="21" t="s">
        <v>149</v>
      </c>
      <c r="D143" s="95">
        <v>1095</v>
      </c>
      <c r="E143" s="43"/>
    </row>
    <row r="144" spans="2:5" ht="12.75">
      <c r="B144" s="106"/>
      <c r="C144" s="21" t="s">
        <v>62</v>
      </c>
      <c r="D144" s="95">
        <v>1329</v>
      </c>
      <c r="E144" s="43"/>
    </row>
    <row r="145" spans="2:6" ht="12.75">
      <c r="B145" s="106"/>
      <c r="C145" s="21" t="s">
        <v>36</v>
      </c>
      <c r="D145" s="95">
        <v>5177.1</v>
      </c>
      <c r="E145" s="43"/>
      <c r="F145">
        <v>4327.1</v>
      </c>
    </row>
    <row r="146" spans="2:5" ht="12.75">
      <c r="B146" s="106"/>
      <c r="C146" s="21" t="s">
        <v>150</v>
      </c>
      <c r="D146" s="95">
        <v>446</v>
      </c>
      <c r="E146" s="43"/>
    </row>
    <row r="147" spans="2:5" ht="12.75">
      <c r="B147" s="106"/>
      <c r="C147" s="21" t="s">
        <v>68</v>
      </c>
      <c r="D147" s="95">
        <v>40</v>
      </c>
      <c r="E147" s="43"/>
    </row>
    <row r="148" spans="2:5" ht="12.75">
      <c r="B148" s="106"/>
      <c r="C148" s="21" t="s">
        <v>69</v>
      </c>
      <c r="D148" s="95">
        <v>95</v>
      </c>
      <c r="E148" s="43"/>
    </row>
    <row r="149" spans="2:5" ht="12.75">
      <c r="B149" s="106"/>
      <c r="C149" s="21" t="s">
        <v>145</v>
      </c>
      <c r="D149" s="95">
        <v>278.1</v>
      </c>
      <c r="E149" s="43"/>
    </row>
    <row r="150" spans="2:5" ht="13.5" thickBot="1">
      <c r="B150" s="104"/>
      <c r="C150" s="34" t="s">
        <v>41</v>
      </c>
      <c r="D150" s="96">
        <v>510</v>
      </c>
      <c r="E150" s="42"/>
    </row>
    <row r="151" spans="2:5" ht="13.5" thickBot="1">
      <c r="B151" s="38">
        <v>5519</v>
      </c>
      <c r="C151" s="23" t="s">
        <v>42</v>
      </c>
      <c r="D151" s="89">
        <v>800</v>
      </c>
      <c r="E151" s="48">
        <f>SUM(D151/D182)</f>
        <v>0.0035008244441565987</v>
      </c>
    </row>
    <row r="152" spans="2:5" ht="13.5" thickBot="1">
      <c r="B152" s="17">
        <v>3612</v>
      </c>
      <c r="C152" s="32" t="s">
        <v>45</v>
      </c>
      <c r="D152" s="87">
        <f>SUM(D162+D157)</f>
        <v>22809.2</v>
      </c>
      <c r="E152" s="40">
        <f>SUM(D152/D182)</f>
        <v>0.09981375613957087</v>
      </c>
    </row>
    <row r="153" spans="2:5" ht="12.75">
      <c r="B153" s="106"/>
      <c r="C153" s="21" t="s">
        <v>281</v>
      </c>
      <c r="D153" s="95">
        <v>1100</v>
      </c>
      <c r="E153" s="43"/>
    </row>
    <row r="154" spans="2:5" ht="12.75">
      <c r="B154" s="106"/>
      <c r="C154" s="21" t="s">
        <v>163</v>
      </c>
      <c r="D154" s="95">
        <v>13410</v>
      </c>
      <c r="E154" s="43"/>
    </row>
    <row r="155" spans="2:5" ht="12.75">
      <c r="B155" s="106"/>
      <c r="C155" s="21" t="s">
        <v>282</v>
      </c>
      <c r="D155" s="95">
        <v>2500</v>
      </c>
      <c r="E155" s="43"/>
    </row>
    <row r="156" spans="2:5" ht="12.75">
      <c r="B156" s="106"/>
      <c r="C156" s="21" t="s">
        <v>161</v>
      </c>
      <c r="D156" s="95">
        <v>1800</v>
      </c>
      <c r="E156" s="43"/>
    </row>
    <row r="157" spans="2:5" ht="12.75">
      <c r="B157" s="108"/>
      <c r="C157" s="130" t="s">
        <v>304</v>
      </c>
      <c r="D157" s="137">
        <f>SUM(D153:D156)</f>
        <v>18810</v>
      </c>
      <c r="E157" s="49"/>
    </row>
    <row r="158" spans="2:5" ht="12.75">
      <c r="B158" s="114"/>
      <c r="C158" s="21" t="s">
        <v>162</v>
      </c>
      <c r="D158" s="95">
        <v>170</v>
      </c>
      <c r="E158" s="43"/>
    </row>
    <row r="159" spans="2:5" ht="12.75">
      <c r="B159" s="106"/>
      <c r="C159" s="21" t="s">
        <v>164</v>
      </c>
      <c r="D159" s="95">
        <v>1100</v>
      </c>
      <c r="E159" s="43"/>
    </row>
    <row r="160" spans="2:5" ht="12.75">
      <c r="B160" s="106"/>
      <c r="C160" s="21" t="s">
        <v>163</v>
      </c>
      <c r="D160" s="95">
        <v>2225</v>
      </c>
      <c r="E160" s="43"/>
    </row>
    <row r="161" spans="2:5" ht="12.75">
      <c r="B161" s="86"/>
      <c r="C161" s="19" t="s">
        <v>143</v>
      </c>
      <c r="D161" s="92">
        <v>504.2</v>
      </c>
      <c r="E161" s="51"/>
    </row>
    <row r="162" spans="2:5" ht="13.5" thickBot="1">
      <c r="B162" s="133"/>
      <c r="C162" s="141" t="s">
        <v>305</v>
      </c>
      <c r="D162" s="142">
        <f>SUM(D158:D161)</f>
        <v>3999.2</v>
      </c>
      <c r="E162" s="42"/>
    </row>
    <row r="163" spans="2:5" ht="12.75">
      <c r="B163" s="226"/>
      <c r="C163" s="247"/>
      <c r="D163" s="248"/>
      <c r="E163" s="227"/>
    </row>
    <row r="164" spans="1:5" ht="12.75">
      <c r="A164" s="10"/>
      <c r="B164" s="110"/>
      <c r="C164" s="8"/>
      <c r="D164" s="9"/>
      <c r="E164" s="111"/>
    </row>
    <row r="165" spans="1:5" ht="12.75">
      <c r="A165" s="10"/>
      <c r="B165" s="110"/>
      <c r="C165" s="8"/>
      <c r="D165" s="9"/>
      <c r="E165" s="111"/>
    </row>
    <row r="166" spans="1:5" ht="13.5" thickBot="1">
      <c r="A166" s="10"/>
      <c r="B166" s="110"/>
      <c r="C166" s="8"/>
      <c r="D166" s="9"/>
      <c r="E166" s="111"/>
    </row>
    <row r="167" spans="2:5" ht="13.5" thickBot="1">
      <c r="B167" s="17" t="s">
        <v>34</v>
      </c>
      <c r="C167" s="18" t="s">
        <v>5</v>
      </c>
      <c r="D167" s="50" t="s">
        <v>35</v>
      </c>
      <c r="E167" s="47" t="s">
        <v>73</v>
      </c>
    </row>
    <row r="168" spans="2:5" ht="13.5" thickBot="1">
      <c r="B168" s="17">
        <v>3613</v>
      </c>
      <c r="C168" s="32" t="s">
        <v>225</v>
      </c>
      <c r="D168" s="87">
        <f>SUM(D172:D174)</f>
        <v>4185</v>
      </c>
      <c r="E168" s="40">
        <f>SUM(D168/D182)</f>
        <v>0.018313687873494206</v>
      </c>
    </row>
    <row r="169" spans="2:5" ht="12.75">
      <c r="B169" s="86"/>
      <c r="C169" s="304" t="s">
        <v>355</v>
      </c>
      <c r="D169" s="305">
        <v>820</v>
      </c>
      <c r="E169" s="303"/>
    </row>
    <row r="170" spans="2:5" ht="12.75">
      <c r="B170" s="106"/>
      <c r="C170" s="21" t="s">
        <v>165</v>
      </c>
      <c r="D170" s="95">
        <v>415</v>
      </c>
      <c r="E170" s="43"/>
    </row>
    <row r="171" spans="2:5" ht="12.75">
      <c r="B171" s="106"/>
      <c r="C171" s="21" t="s">
        <v>166</v>
      </c>
      <c r="D171" s="95">
        <v>2300</v>
      </c>
      <c r="E171" s="43"/>
    </row>
    <row r="172" spans="2:5" ht="12.75">
      <c r="B172" s="106"/>
      <c r="C172" s="127" t="s">
        <v>306</v>
      </c>
      <c r="D172" s="181">
        <f>SUM(D169:D171)</f>
        <v>3535</v>
      </c>
      <c r="E172" s="43"/>
    </row>
    <row r="173" spans="2:5" ht="12.75">
      <c r="B173" s="106"/>
      <c r="C173" s="216" t="s">
        <v>234</v>
      </c>
      <c r="D173" s="217">
        <v>50</v>
      </c>
      <c r="E173" s="43"/>
    </row>
    <row r="174" spans="2:5" ht="12.75">
      <c r="B174" s="106"/>
      <c r="C174" s="216" t="s">
        <v>235</v>
      </c>
      <c r="D174" s="217">
        <v>600</v>
      </c>
      <c r="E174" s="43"/>
    </row>
    <row r="175" spans="2:5" ht="13.5" thickBot="1">
      <c r="B175" s="104"/>
      <c r="C175" s="218" t="s">
        <v>307</v>
      </c>
      <c r="D175" s="219">
        <v>960</v>
      </c>
      <c r="E175" s="42"/>
    </row>
    <row r="176" spans="2:5" ht="13.5" thickBot="1">
      <c r="B176" s="17">
        <v>3639</v>
      </c>
      <c r="C176" s="231" t="s">
        <v>63</v>
      </c>
      <c r="D176" s="233">
        <f>SUM(D177:D179)</f>
        <v>2866</v>
      </c>
      <c r="E176" s="232">
        <f>SUM(D176/D182)</f>
        <v>0.012541703571191016</v>
      </c>
    </row>
    <row r="177" spans="2:5" ht="12.75">
      <c r="B177" s="107"/>
      <c r="C177" s="20" t="s">
        <v>167</v>
      </c>
      <c r="D177" s="91">
        <v>2050</v>
      </c>
      <c r="E177" s="46"/>
    </row>
    <row r="178" spans="2:5" ht="12.75">
      <c r="B178" s="106"/>
      <c r="C178" s="21" t="s">
        <v>168</v>
      </c>
      <c r="D178" s="95">
        <v>460</v>
      </c>
      <c r="E178" s="43"/>
    </row>
    <row r="179" spans="2:5" ht="13.5" thickBot="1">
      <c r="B179" s="106"/>
      <c r="C179" s="35" t="s">
        <v>212</v>
      </c>
      <c r="D179" s="123">
        <v>356</v>
      </c>
      <c r="E179" s="45"/>
    </row>
    <row r="180" spans="2:5" ht="13.5" thickBot="1">
      <c r="B180" s="69">
        <v>6409</v>
      </c>
      <c r="C180" s="32" t="s">
        <v>213</v>
      </c>
      <c r="D180" s="93">
        <v>3123.6</v>
      </c>
      <c r="E180" s="193">
        <f>SUM(D180/D182)</f>
        <v>0.01366896904220944</v>
      </c>
    </row>
    <row r="181" spans="2:5" ht="13.5" thickBot="1">
      <c r="B181" s="17">
        <v>6399</v>
      </c>
      <c r="C181" s="32" t="s">
        <v>169</v>
      </c>
      <c r="D181" s="87">
        <v>0</v>
      </c>
      <c r="E181" s="40">
        <f>SUM(D181/D182)</f>
        <v>0</v>
      </c>
    </row>
    <row r="182" spans="2:5" ht="20.25" customHeight="1" thickBot="1">
      <c r="B182" s="109"/>
      <c r="C182" s="24" t="s">
        <v>47</v>
      </c>
      <c r="D182" s="102">
        <f>SUM(D181+D168+D152+D151+D135+D130+D122+D119+D114+D118+D101+D91+D90+D80+D74+D64+D71+D41+D40+D31+D25+D23+D22+D19+D11+D10+D5+D2+D37+D180+D9+D14+D16+D18+D39+D117+D120+D121+D127+D129+D176+D15+D17+D38+D24+D128)</f>
        <v>228517.6</v>
      </c>
      <c r="E182" s="85">
        <f>D182/D182</f>
        <v>1</v>
      </c>
    </row>
    <row r="183" spans="2:5" ht="20.25" customHeight="1">
      <c r="B183" s="28"/>
      <c r="C183" s="13"/>
      <c r="D183" s="14"/>
      <c r="E183" s="14"/>
    </row>
    <row r="184" spans="2:5" ht="20.25" customHeight="1">
      <c r="B184" s="28"/>
      <c r="C184" s="13"/>
      <c r="D184" s="14"/>
      <c r="E184" s="14"/>
    </row>
    <row r="185" spans="2:5" ht="20.25" customHeight="1">
      <c r="B185" s="28"/>
      <c r="C185" s="13"/>
      <c r="D185" s="14"/>
      <c r="E185" s="14"/>
    </row>
    <row r="186" spans="2:5" ht="20.25" customHeight="1">
      <c r="B186" s="28"/>
      <c r="C186" s="13"/>
      <c r="D186" s="14"/>
      <c r="E186" s="14"/>
    </row>
    <row r="187" spans="2:5" ht="20.25" customHeight="1">
      <c r="B187" s="28"/>
      <c r="C187" s="13"/>
      <c r="D187" s="14"/>
      <c r="E187" s="14"/>
    </row>
    <row r="188" spans="2:5" ht="20.25" customHeight="1">
      <c r="B188" s="28"/>
      <c r="C188" s="13"/>
      <c r="D188" s="14"/>
      <c r="E188" s="14"/>
    </row>
    <row r="189" spans="2:5" ht="20.25" customHeight="1">
      <c r="B189" s="28"/>
      <c r="C189" s="13"/>
      <c r="D189" s="14"/>
      <c r="E189" s="14"/>
    </row>
    <row r="190" spans="2:5" ht="20.25" customHeight="1">
      <c r="B190" s="28"/>
      <c r="C190" s="13"/>
      <c r="D190" s="14"/>
      <c r="E190" s="14"/>
    </row>
    <row r="191" spans="2:5" ht="20.25" customHeight="1">
      <c r="B191" s="28"/>
      <c r="C191" s="13"/>
      <c r="D191" s="14"/>
      <c r="E191" s="14"/>
    </row>
    <row r="192" spans="2:5" ht="20.25" customHeight="1">
      <c r="B192" s="28"/>
      <c r="C192" s="13"/>
      <c r="D192" s="14"/>
      <c r="E192" s="14"/>
    </row>
    <row r="193" spans="2:5" ht="20.25" customHeight="1">
      <c r="B193" s="28"/>
      <c r="C193" s="13"/>
      <c r="D193" s="14"/>
      <c r="E193" s="14"/>
    </row>
    <row r="194" ht="12.75">
      <c r="B194" s="26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spans="2:5" ht="12.75">
      <c r="B242" s="10"/>
      <c r="D242" s="25"/>
      <c r="E242" s="25"/>
    </row>
  </sheetData>
  <printOptions horizontalCentered="1"/>
  <pageMargins left="0.7874015748031497" right="0.7874015748031497" top="1.3779527559055118" bottom="0.5905511811023623" header="0.5118110236220472" footer="0.5118110236220472"/>
  <pageSetup firstPageNumber="7" useFirstPageNumber="1" horizontalDpi="180" verticalDpi="180" orientation="portrait" paperSize="9" r:id="rId1"/>
  <headerFooter alignWithMargins="0">
    <oddHeader>&amp;C&amp;"Arial CE,tučné"&amp;12ROZPOČET PRO ROK 2005 - Město Mariánské Lázně
&amp;16BĚŽNÉ VÝDAJE&amp;"Arial CE,obyčejné"&amp;10
&amp;Rv tis. Kč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Administrátor</dc:creator>
  <cp:keywords/>
  <dc:description/>
  <cp:lastModifiedBy>Admin</cp:lastModifiedBy>
  <cp:lastPrinted>2005-02-25T07:56:27Z</cp:lastPrinted>
  <dcterms:created xsi:type="dcterms:W3CDTF">2000-04-28T06:15:57Z</dcterms:created>
  <dcterms:modified xsi:type="dcterms:W3CDTF">2005-08-09T07:12:34Z</dcterms:modified>
  <cp:category/>
  <cp:version/>
  <cp:contentType/>
  <cp:contentStatus/>
</cp:coreProperties>
</file>