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045" windowHeight="5805" activeTab="0"/>
  </bookViews>
  <sheets>
    <sheet name="Sumář" sheetId="1" r:id="rId1"/>
    <sheet name="Příjmy " sheetId="2" r:id="rId2"/>
    <sheet name="Příjmy" sheetId="3" r:id="rId3"/>
    <sheet name="Výdaje a financování" sheetId="4" r:id="rId4"/>
    <sheet name="Běžné výdaje" sheetId="5" r:id="rId5"/>
    <sheet name="Kapitálový rozpočet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<sst xmlns="http://schemas.openxmlformats.org/spreadsheetml/2006/main" count="428" uniqueCount="375">
  <si>
    <t>ROZPOČET</t>
  </si>
  <si>
    <t>Příjmy</t>
  </si>
  <si>
    <t>Výdaje</t>
  </si>
  <si>
    <t>Saldo</t>
  </si>
  <si>
    <t>Řádek</t>
  </si>
  <si>
    <t>TEXT</t>
  </si>
  <si>
    <t>v tis. Kč</t>
  </si>
  <si>
    <t xml:space="preserve"> DAŇOVÉ PŘÍJMY a  POPLATKY </t>
  </si>
  <si>
    <t xml:space="preserve"> DANĚ Z PŘÍJMU FYZICKÝCH OSOB</t>
  </si>
  <si>
    <t>z toho</t>
  </si>
  <si>
    <t xml:space="preserve"> daň z příjmů fyzických osob ze závislé činnosti</t>
  </si>
  <si>
    <t xml:space="preserve"> daň z příjmů fyzických osob ze samostatné výdělečné činnosti</t>
  </si>
  <si>
    <t xml:space="preserve"> SPRÁVNÍ POPLATKY</t>
  </si>
  <si>
    <t xml:space="preserve"> MÍSTNÍ POPLATKY</t>
  </si>
  <si>
    <t xml:space="preserve"> poplatek ze psů</t>
  </si>
  <si>
    <t xml:space="preserve"> pobytové poplatky - lázeňský poplatek</t>
  </si>
  <si>
    <t xml:space="preserve"> poplatek za užívání veřejného prostranství</t>
  </si>
  <si>
    <t xml:space="preserve"> poplatek ze vstupného</t>
  </si>
  <si>
    <t xml:space="preserve"> poplatek z ubytovacích kapacit</t>
  </si>
  <si>
    <t xml:space="preserve"> poplatek za povolení k vjezdu do vybraných míst</t>
  </si>
  <si>
    <t xml:space="preserve"> poplatek za provoz výherních hracích přístrojů</t>
  </si>
  <si>
    <t xml:space="preserve"> DAŇ Z NEMOVITOSTÍ</t>
  </si>
  <si>
    <t xml:space="preserve"> NEDAŇOVÉ PŘÍJMY  </t>
  </si>
  <si>
    <t xml:space="preserve"> příjmy z úroků</t>
  </si>
  <si>
    <t xml:space="preserve"> přijaté sankční platby a pokuty odborů MěÚ</t>
  </si>
  <si>
    <t xml:space="preserve"> KAPITÁLOVÉ PŘÍJMY </t>
  </si>
  <si>
    <t xml:space="preserve"> C E L K E M  P Ř Í J M Y   ř. 1+2+3+4</t>
  </si>
  <si>
    <t>ř.</t>
  </si>
  <si>
    <t>v tis.Kč</t>
  </si>
  <si>
    <t>podíl v %</t>
  </si>
  <si>
    <t xml:space="preserve"> nedaňové příjmy</t>
  </si>
  <si>
    <t>Ŕádek</t>
  </si>
  <si>
    <t>KAPITÁLOVÉ VÝDAJE</t>
  </si>
  <si>
    <t>Od.Pa.</t>
  </si>
  <si>
    <t>Běžné v.</t>
  </si>
  <si>
    <t>Základní školy</t>
  </si>
  <si>
    <t>Pitná voda</t>
  </si>
  <si>
    <t>Pohřebnictví</t>
  </si>
  <si>
    <t>Místní zastupitelské orgány</t>
  </si>
  <si>
    <t>Činnost místní správy - MěÚ</t>
  </si>
  <si>
    <t>Bytové hospodářství</t>
  </si>
  <si>
    <t>Veřejné osvětlení</t>
  </si>
  <si>
    <t xml:space="preserve">C E L K E M </t>
  </si>
  <si>
    <t xml:space="preserve"> příjmy z pronájmu pozemků</t>
  </si>
  <si>
    <t xml:space="preserve"> příjmy z pronájmu bytového fondu</t>
  </si>
  <si>
    <t xml:space="preserve"> příjmy z pronájmu nebytových prostor</t>
  </si>
  <si>
    <t xml:space="preserve"> příjmy z pronájmu ostatního majetku </t>
  </si>
  <si>
    <t xml:space="preserve"> příjmy z prodeje bytového fondu</t>
  </si>
  <si>
    <t xml:space="preserve"> NEINVESTIČNÍ DOTACE</t>
  </si>
  <si>
    <t xml:space="preserve"> neinvestiční dotace ze státního rozpočtu na výkon st. správy</t>
  </si>
  <si>
    <t xml:space="preserve">z toho </t>
  </si>
  <si>
    <t xml:space="preserve"> splátka hypotéčního úvěru</t>
  </si>
  <si>
    <t xml:space="preserve"> daně</t>
  </si>
  <si>
    <t xml:space="preserve"> dotace neinvestiční</t>
  </si>
  <si>
    <t xml:space="preserve"> kapitálové příjmy</t>
  </si>
  <si>
    <t>Veterinární péče, speciální plodiny</t>
  </si>
  <si>
    <t>Územní plánování</t>
  </si>
  <si>
    <t>Komunální služby a územní rozvoj</t>
  </si>
  <si>
    <t xml:space="preserve"> příjmy z prodeje pozemků</t>
  </si>
  <si>
    <t xml:space="preserve"> neinvestiční dotace ze státního rozpočtu na školství</t>
  </si>
  <si>
    <t xml:space="preserve"> poplatky správní a místní</t>
  </si>
  <si>
    <t>Podíl v %</t>
  </si>
  <si>
    <t xml:space="preserve">C E L K E M  KAPITÁLOVÉ  PŘÍJMY </t>
  </si>
  <si>
    <t xml:space="preserve"> DPH</t>
  </si>
  <si>
    <t xml:space="preserve"> MZDOVÉ VÝDAJE vč. ZÁKONNÉHO POJIŠTĚNí</t>
  </si>
  <si>
    <t xml:space="preserve"> sociální pojištění</t>
  </si>
  <si>
    <t xml:space="preserve"> zdravotní pojištění</t>
  </si>
  <si>
    <t xml:space="preserve"> MATERIÁLNÍ VÝDAJE</t>
  </si>
  <si>
    <t xml:space="preserve"> knihy, učební pomůcky, tisk, prádlo, oděv, obuv</t>
  </si>
  <si>
    <t xml:space="preserve"> ÚROKY A OSTATNÍ FINANČNÍ VÝDAJE</t>
  </si>
  <si>
    <t xml:space="preserve"> NÁKUP VODY, PALIV A ENERGIE</t>
  </si>
  <si>
    <t xml:space="preserve"> elektrická energie</t>
  </si>
  <si>
    <t xml:space="preserve"> voda</t>
  </si>
  <si>
    <t xml:space="preserve"> pohonné hmoty </t>
  </si>
  <si>
    <t xml:space="preserve"> NÁKUP SLUŽEB</t>
  </si>
  <si>
    <t xml:space="preserve"> služby peněžních ústavů</t>
  </si>
  <si>
    <t xml:space="preserve"> služby telekomunikací a radiokomunikací</t>
  </si>
  <si>
    <t xml:space="preserve"> služby pošt</t>
  </si>
  <si>
    <t xml:space="preserve"> školení, vzdělávání, nájemné, zpracování dat</t>
  </si>
  <si>
    <t xml:space="preserve"> OSTATNÍ NÁKUPY</t>
  </si>
  <si>
    <t xml:space="preserve"> opravy a udržování</t>
  </si>
  <si>
    <t xml:space="preserve"> programové vybavení</t>
  </si>
  <si>
    <t xml:space="preserve"> cestovné</t>
  </si>
  <si>
    <t xml:space="preserve"> POSKYTNUTÉ PŘÍSPĚVKY</t>
  </si>
  <si>
    <t xml:space="preserve"> neinvestiční příspěvky příspěvkovým organizacím</t>
  </si>
  <si>
    <t xml:space="preserve"> neinvestiční příspěvky podnikatelským subjektům</t>
  </si>
  <si>
    <t xml:space="preserve"> neinvestiční příspěvky neziskovým organizacím</t>
  </si>
  <si>
    <t xml:space="preserve"> výdaje na dopravní obslužnost</t>
  </si>
  <si>
    <t xml:space="preserve"> OSTATNÍ PLATBY VEŘEJNÝM ROZPOČTUM</t>
  </si>
  <si>
    <t xml:space="preserve"> platby daní a poplatků</t>
  </si>
  <si>
    <t xml:space="preserve"> nákup kolků</t>
  </si>
  <si>
    <t xml:space="preserve"> OSTATNÍ NEINVESTIČNÍ VÝDAJE</t>
  </si>
  <si>
    <t xml:space="preserve"> INVESTIČNÍ VÝDAJE</t>
  </si>
  <si>
    <t xml:space="preserve"> F I N A N C O V Á N Í</t>
  </si>
  <si>
    <t xml:space="preserve"> daň z příjmů fyzických osob z kapitálových výnosů</t>
  </si>
  <si>
    <t xml:space="preserve"> ostatní nedaňové příjmy - věcná břemena apod.</t>
  </si>
  <si>
    <t>Pozemky</t>
  </si>
  <si>
    <t>Čištění a opravy dešťových vpustí</t>
  </si>
  <si>
    <t>Vítání občánků</t>
  </si>
  <si>
    <t>Sport</t>
  </si>
  <si>
    <t>Sociální pohřebné</t>
  </si>
  <si>
    <t>Odpadové hospodářství</t>
  </si>
  <si>
    <t>Sociální dávky</t>
  </si>
  <si>
    <t>Penzion</t>
  </si>
  <si>
    <t>Sociální pomoc cizím subjektům</t>
  </si>
  <si>
    <t>Městská policie</t>
  </si>
  <si>
    <t xml:space="preserve"> DAŇ Z PŘÍJMU PRÁVNICKÝCH OSOB ZA OBCE</t>
  </si>
  <si>
    <t xml:space="preserve"> DAŇ Z PŘÍJMU PRÁVNICKÝCH OSOB</t>
  </si>
  <si>
    <t>Komunikace</t>
  </si>
  <si>
    <t>Vzhled obce</t>
  </si>
  <si>
    <t>Školství</t>
  </si>
  <si>
    <t>FINANCOVÁNÍ CELKEM</t>
  </si>
  <si>
    <t>Běžný</t>
  </si>
  <si>
    <t>Kapitálový</t>
  </si>
  <si>
    <t>Text</t>
  </si>
  <si>
    <t>Položka</t>
  </si>
  <si>
    <t>ROZPOČET CELKEM</t>
  </si>
  <si>
    <t xml:space="preserve"> konzultační, poradenské a právní služby</t>
  </si>
  <si>
    <t xml:space="preserve"> CELKEM BĚŽNÉ PŘÍJMY ř. 1+2+4</t>
  </si>
  <si>
    <t xml:space="preserve"> CELKEM KAPITÁLOVÉ PŘÍJMY ř. 3</t>
  </si>
  <si>
    <t xml:space="preserve"> BĚŽNÉ VÝDAJE</t>
  </si>
  <si>
    <t>ROZPOČET VČ. FINANCOVÁNÍ</t>
  </si>
  <si>
    <t xml:space="preserve"> F I N A N C O V Á N Í - V Ý D A J E</t>
  </si>
  <si>
    <t xml:space="preserve"> neinvestiční přijaté dotace od obcí (školství)</t>
  </si>
  <si>
    <t xml:space="preserve"> mzdy </t>
  </si>
  <si>
    <t>Ochrana přírody - péče o krajinu</t>
  </si>
  <si>
    <t>372X</t>
  </si>
  <si>
    <t>Kultura</t>
  </si>
  <si>
    <t>Ostatní činnosti</t>
  </si>
  <si>
    <t xml:space="preserve"> FINANCOVÁNÍ   -  SALDO</t>
  </si>
  <si>
    <t>41XX</t>
  </si>
  <si>
    <t>FINANCOVÁNÍ</t>
  </si>
  <si>
    <t xml:space="preserve"> PŘÍJMY VČ. FINANCOVÁNÍ CELKEM (1+2+3+4+8)</t>
  </si>
  <si>
    <t>311X</t>
  </si>
  <si>
    <t>331X</t>
  </si>
  <si>
    <t>43XX</t>
  </si>
  <si>
    <t>TV vysílání</t>
  </si>
  <si>
    <t>Zdravotnictví - recepty</t>
  </si>
  <si>
    <t>Zachování a obnova kulturních památek</t>
  </si>
  <si>
    <t>Měření fyzikálních faktorů</t>
  </si>
  <si>
    <t xml:space="preserve"> dotace investiční</t>
  </si>
  <si>
    <t>Výdaje na dopravní obslužnost - MHD</t>
  </si>
  <si>
    <t>Poplatek FÚ za odnětí pozemku</t>
  </si>
  <si>
    <t xml:space="preserve"> drobný hmotný majetek</t>
  </si>
  <si>
    <t>Ostatní správa v ochraně životního prostředí</t>
  </si>
  <si>
    <t>Odstraňování havárií</t>
  </si>
  <si>
    <t>Svoz autovraků</t>
  </si>
  <si>
    <t xml:space="preserve"> neinvestiční dotace ze státního rozpočtu na veřejnou správu</t>
  </si>
  <si>
    <t>Program regenerace městské památkové zóny</t>
  </si>
  <si>
    <t>Výdaje byty celkem ostatní správci bytového fondu</t>
  </si>
  <si>
    <t>Vydaje NP celkem ostatní správci bytového fondu</t>
  </si>
  <si>
    <t>Tisk - ML listy, Promenáda</t>
  </si>
  <si>
    <t>Výdaje z finančních operací</t>
  </si>
  <si>
    <t xml:space="preserve"> Příjmy včetně financování</t>
  </si>
  <si>
    <t xml:space="preserve"> převod do sociálního fondu </t>
  </si>
  <si>
    <t xml:space="preserve"> nákup služeb (veřejná zeleň,svoz odpadů,úklid komunikací atd)</t>
  </si>
  <si>
    <t>NP ostatní náklady (vodné,stočné, právní služby)</t>
  </si>
  <si>
    <t xml:space="preserve"> příjmy z poskytování služeb - kopírování, svatby,recepty</t>
  </si>
  <si>
    <t>Opravy a údržba dětských hřišť</t>
  </si>
  <si>
    <t>Monitoring ochrany ovzduší</t>
  </si>
  <si>
    <t>Vnitřní obchod</t>
  </si>
  <si>
    <t>341X</t>
  </si>
  <si>
    <t>Správa hřbitova</t>
  </si>
  <si>
    <t>Nákup materiálu proti povodním</t>
  </si>
  <si>
    <t>Lokální zásobování teplem</t>
  </si>
  <si>
    <t>Cestovní ruch</t>
  </si>
  <si>
    <t>Divadelní činnost</t>
  </si>
  <si>
    <t>CEKLEM KAPITÁLOVÉ VÝDAJE</t>
  </si>
  <si>
    <t>KAPITÁLOVÝ ROZPOČET - SALDO</t>
  </si>
  <si>
    <t xml:space="preserve"> přijaté příspěvky - EKO-KOM, tříděný sběr odpadů</t>
  </si>
  <si>
    <t>splátky půjček - Městská nemocnice a ÚSP, Technický a dopr.servis</t>
  </si>
  <si>
    <t xml:space="preserve"> ostatní povinné pojistné hrazené zaměstnavatelem</t>
  </si>
  <si>
    <t>Technický a dopr. servis s.r.o. - dotace na provoz bazénu</t>
  </si>
  <si>
    <t>Ost.zál.civil.přípravy na kriz. stavy - havárie</t>
  </si>
  <si>
    <t>Výdaje byty celkem ve správě BYTOVA s.r.o.</t>
  </si>
  <si>
    <t>Výdaje NP celkem ve správě BYTOVA s.r.o.</t>
  </si>
  <si>
    <t xml:space="preserve"> nákup materiálu, nákup zboží </t>
  </si>
  <si>
    <t xml:space="preserve"> OST. TRANSFERY OBYVATELSTVU</t>
  </si>
  <si>
    <t>SOCIÁLNÍ DÁVKY</t>
  </si>
  <si>
    <t xml:space="preserve"> pohoštění, ostatní nákupy</t>
  </si>
  <si>
    <t>Nebytové hospodářství ( NP)</t>
  </si>
  <si>
    <t>neinvestiční dotace ze státního rozpočtu na dávky sociální péče</t>
  </si>
  <si>
    <t>Ostatní záležitosti pozemních komunikací</t>
  </si>
  <si>
    <t>Předškolní zařízení</t>
  </si>
  <si>
    <t>Sportovní zařízení</t>
  </si>
  <si>
    <r>
      <t>V</t>
    </r>
    <r>
      <rPr>
        <b/>
        <sz val="10"/>
        <rFont val="Arial CE"/>
        <family val="0"/>
      </rPr>
      <t>eřejné osvětlení</t>
    </r>
  </si>
  <si>
    <t>Rekonstr. veřejného osvětlení</t>
  </si>
  <si>
    <t>Projekty na rekonstr. veřejného osvětlení</t>
  </si>
  <si>
    <t>Územní rozvoj</t>
  </si>
  <si>
    <t>Péče o vzhled obcí a veřejnou zeleň</t>
  </si>
  <si>
    <t>Činnost místní správy</t>
  </si>
  <si>
    <t>Opravy a udržování v lázeňských lesích, služby</t>
  </si>
  <si>
    <t>Oprava a údržba cyklotras, generel cyklodopravy</t>
  </si>
  <si>
    <t>Taormina - oprava fasády a schodiště</t>
  </si>
  <si>
    <t>podíl %</t>
  </si>
  <si>
    <t>Chopinův festival, lázeňská sezóna, kulturní akce</t>
  </si>
  <si>
    <t xml:space="preserve">Sociální dávky </t>
  </si>
  <si>
    <t>Výměna topných kanálů Vora - projekt. dokumentace</t>
  </si>
  <si>
    <t>Stav. a zahr. úpravy Skal. sadů, kolonády, Goethova nám.</t>
  </si>
  <si>
    <t xml:space="preserve"> Zapojení fondu rezerv a rozvoje</t>
  </si>
  <si>
    <t xml:space="preserve"> zkoušky z odborné způsobilosti k řízení motorových vozidel</t>
  </si>
  <si>
    <t xml:space="preserve"> vydávání loveckých a rybářských lístků</t>
  </si>
  <si>
    <t>Běžné výdaje</t>
  </si>
  <si>
    <t>Financování</t>
  </si>
  <si>
    <t>Kapitálové výdaje</t>
  </si>
  <si>
    <t>Mzdové výdaje vč. zákonného pojištění</t>
  </si>
  <si>
    <t>Materiální náklady</t>
  </si>
  <si>
    <t>Úroky a ostatní finanční výdaje</t>
  </si>
  <si>
    <t>Nákup vody, paliv a energie</t>
  </si>
  <si>
    <t>Nákup služeb</t>
  </si>
  <si>
    <t>Opravy a udržování</t>
  </si>
  <si>
    <t>Ostatní nákupy</t>
  </si>
  <si>
    <t>Poskytnuté příspěvky</t>
  </si>
  <si>
    <t>Ostatní platby veřejným rozpočtům</t>
  </si>
  <si>
    <t>Ostatní neinvestiční výdaje</t>
  </si>
  <si>
    <t>Ostatní dráhy</t>
  </si>
  <si>
    <t>C E L K E M  V Ý D A J E    ř. 5+6</t>
  </si>
  <si>
    <t xml:space="preserve"> VÝDAJE vč. FINANCOVÁNÍ C E L K E M     ř. 5+6+8</t>
  </si>
  <si>
    <t>GP,ZP,kategorizace rybníků, kolky,daň z převodu nemov.</t>
  </si>
  <si>
    <t xml:space="preserve">MŠ Vora </t>
  </si>
  <si>
    <t>ZUŠ F.Chopina</t>
  </si>
  <si>
    <t xml:space="preserve">Městské muzeum </t>
  </si>
  <si>
    <t xml:space="preserve">Městská knihovna </t>
  </si>
  <si>
    <t xml:space="preserve">Městský dům dětí a mládeže </t>
  </si>
  <si>
    <t xml:space="preserve">Fond sportu </t>
  </si>
  <si>
    <t>ICE SPORTS s.r.o. -  dotace na provoz zimního stadionu</t>
  </si>
  <si>
    <t>Proj. dok. k rekonstr. Skal.sadů, kolonády, Goethova nám.</t>
  </si>
  <si>
    <t xml:space="preserve"> Celkem financování - příjmy</t>
  </si>
  <si>
    <t>Celkem financování - výdaje</t>
  </si>
  <si>
    <t>Výdaje  na příspěvkové organizace celkem</t>
  </si>
  <si>
    <t xml:space="preserve"> pára, teplo a teplá voda</t>
  </si>
  <si>
    <t>Správa v lesním hospodářství - činnost les. hospodáře</t>
  </si>
  <si>
    <t xml:space="preserve">MŠ Křižíkova </t>
  </si>
  <si>
    <t xml:space="preserve">MŠ Hlavní </t>
  </si>
  <si>
    <t>MŠ Skalníkova</t>
  </si>
  <si>
    <t>MŠ Třešňovka</t>
  </si>
  <si>
    <t xml:space="preserve">ZŠ Jih </t>
  </si>
  <si>
    <t xml:space="preserve">ZŠ Ruská 355 </t>
  </si>
  <si>
    <t xml:space="preserve">ZŠ Školní náměstí </t>
  </si>
  <si>
    <t xml:space="preserve">ZŠ praktická a speciální </t>
  </si>
  <si>
    <t>Územní plánování - analyt. podklady,dig. tech. mapa</t>
  </si>
  <si>
    <t>Oprava hřbitova</t>
  </si>
  <si>
    <t xml:space="preserve">Ostatní finanční operace - daně a poplatky </t>
  </si>
  <si>
    <t>Ústav sociální péče - opravy</t>
  </si>
  <si>
    <t xml:space="preserve">Rekonstr. Ruské ul. 2. ZŠ - Hlavní, dok. pro SP </t>
  </si>
  <si>
    <t>Rekonstr. Hlavní tř., Chebská- U Nemocnice - realizace</t>
  </si>
  <si>
    <t>Propojení Chebská - Husova - Hlavní, PD pro SP</t>
  </si>
  <si>
    <t>Zastávka MHD Tepelská</t>
  </si>
  <si>
    <t>Stezka pro pěší k hotelu Golf, dok pro ÚŘ</t>
  </si>
  <si>
    <t>Rozšíření park. míst Hroznatova - PD pro SP</t>
  </si>
  <si>
    <t>Rozšíření park. míst Dyleňská - PD pro SP</t>
  </si>
  <si>
    <t>MŠ Třešňovka - energetický audit, podíl k dotaci</t>
  </si>
  <si>
    <t>ZŠ Jih - energetický audit, podíl k dotaci</t>
  </si>
  <si>
    <t>ZŠ Školní nám. - energetický audit, podíl k dotaci</t>
  </si>
  <si>
    <t>Městské divadlo - interiér - dok., realizace</t>
  </si>
  <si>
    <t>Městské divadlo - mušle</t>
  </si>
  <si>
    <t>Muzea</t>
  </si>
  <si>
    <t>Muzeum - křesla, kinosál</t>
  </si>
  <si>
    <t>Pořízení,obnova,zachování hodnot kult. povědomí</t>
  </si>
  <si>
    <t>Symbolický hřbitov - PD, realizace</t>
  </si>
  <si>
    <t>Ostatní záležitosti sdělovacích prostředků</t>
  </si>
  <si>
    <t>Páteřní datové vedení, kamerový systém</t>
  </si>
  <si>
    <t>Areál Viktoria -dok. pro SP - rekonstr. tribuny</t>
  </si>
  <si>
    <t>Ostatní nemocnice</t>
  </si>
  <si>
    <t>Taormina - výměna chlad. boxu pro zemřelé</t>
  </si>
  <si>
    <t>Výměna topných kanálů Vora - realizace</t>
  </si>
  <si>
    <t>Změny územního plánu Mar. Lázní č. 8 - 11</t>
  </si>
  <si>
    <t>Změny územního plánu Mar. Lázní č.12 - 13</t>
  </si>
  <si>
    <t>Změny územního plánu města Mar. Lázní</t>
  </si>
  <si>
    <t>Urbanistická studie</t>
  </si>
  <si>
    <t>Rekonstrukce lávky - Úšovický potok</t>
  </si>
  <si>
    <t>Arnika -  dřevěné podium</t>
  </si>
  <si>
    <t>Databázový server - software</t>
  </si>
  <si>
    <t>Databázový server - hardware</t>
  </si>
  <si>
    <t>MěÚ - vybudování výtahu</t>
  </si>
  <si>
    <t>neinvestiční dotace ze státního rozpočtu na příspěvek na  péči</t>
  </si>
  <si>
    <t xml:space="preserve"> zapojení fondu rezerv a rozvoje ( FRR)</t>
  </si>
  <si>
    <t xml:space="preserve"> financování - zapojení FRR</t>
  </si>
  <si>
    <t>příjmy z poskytování služeb - odpady</t>
  </si>
  <si>
    <t xml:space="preserve">Fond cestovního ruchu </t>
  </si>
  <si>
    <t>Propagace města</t>
  </si>
  <si>
    <t>200 let města Mariánské Lázně</t>
  </si>
  <si>
    <t>Fond kultury</t>
  </si>
  <si>
    <t>Nájem, úprava pozemků</t>
  </si>
  <si>
    <t xml:space="preserve">Psí útulek </t>
  </si>
  <si>
    <t>Odchyt a regulace zdiv. zvířat, ostatní služby</t>
  </si>
  <si>
    <t>Likvidace neofytů</t>
  </si>
  <si>
    <t>Úklid a správa komunikací,zimní údržba park. cest</t>
  </si>
  <si>
    <t>Opravy komunikací a dopravního značení</t>
  </si>
  <si>
    <t xml:space="preserve">Elektrická energie </t>
  </si>
  <si>
    <t>Oprava a správa veřejného osvětlení</t>
  </si>
  <si>
    <t>Kašny: voda, el. energie, opravy a údržba</t>
  </si>
  <si>
    <t>Péče o veřejnou zeleň</t>
  </si>
  <si>
    <t>Opravy a svoz laviček</t>
  </si>
  <si>
    <t xml:space="preserve">Opravy památných míst a vyhlídek </t>
  </si>
  <si>
    <t>Plán odpad. hosp., monitoring skládky, výběr. řízení</t>
  </si>
  <si>
    <t>Svoz odpadkových košů, svoz odpadů hřbitov</t>
  </si>
  <si>
    <t>Svoz tříděného a objemného odpadu, Městský sběr.dvůr</t>
  </si>
  <si>
    <t>Svoz komunálního odpadu</t>
  </si>
  <si>
    <t xml:space="preserve">Nákup a oprava schránek a  nákup sáčků (psi) </t>
  </si>
  <si>
    <t>Úklid nepovolených skládek</t>
  </si>
  <si>
    <t>Odměna za správu skládky (Technický a dopr.servis s.r.o.)</t>
  </si>
  <si>
    <t>Svoz komunálního odpadu - mandátní činnost</t>
  </si>
  <si>
    <t>Nákup služeb a ostatní výdaje</t>
  </si>
  <si>
    <t>Prezentace dotovaných akcí, registrační poplatek</t>
  </si>
  <si>
    <t>Lyžařský areál Golf - údržba</t>
  </si>
  <si>
    <t>Zimní stadion - nátěr a oprava střechy</t>
  </si>
  <si>
    <t>Příspěvek pro Kotec o.s.</t>
  </si>
  <si>
    <t>Ost.sociální péče a pomoc dětem a mládeži</t>
  </si>
  <si>
    <t>Ost. sociální péče ostatním skupinám obyvatelstva</t>
  </si>
  <si>
    <t>Svaz tělesně postižených - dotace</t>
  </si>
  <si>
    <t>Úhrada krizové péče</t>
  </si>
  <si>
    <t>Ost.soc. pomoc zdravotně postiženým</t>
  </si>
  <si>
    <t>Svaz důchodců - dotace, Kl.důchodců - mzda správce, ost.</t>
  </si>
  <si>
    <t>Mzdové výdaje vč. pojištění</t>
  </si>
  <si>
    <t>Materiálové výdaje, pohonné hmoty</t>
  </si>
  <si>
    <t>Služby a opravy</t>
  </si>
  <si>
    <t>Ostatní výdaje ( cestovné,CCS karty, sociální fond)</t>
  </si>
  <si>
    <t>Reprezentace</t>
  </si>
  <si>
    <t>Cestovné, semináře, popl.za konference, fin. dary</t>
  </si>
  <si>
    <t>Služby telekomunikací</t>
  </si>
  <si>
    <t>Služby zpracování dat</t>
  </si>
  <si>
    <t>Prádlo, tisk, nákup materiálu, drobný hmotný majetek</t>
  </si>
  <si>
    <t>Nákup vody, paliv a energií</t>
  </si>
  <si>
    <t>Pohonné hmoty a maziva</t>
  </si>
  <si>
    <t>Služby pošt, telekomunikací, peněžních ústavů</t>
  </si>
  <si>
    <t>Právní a konzultační služby</t>
  </si>
  <si>
    <t>Školení a cestovné</t>
  </si>
  <si>
    <t>Nákup služeb (úpr. programů, revize, stravenky atd.)</t>
  </si>
  <si>
    <t>Služby SCP, audit a ost. poradenství</t>
  </si>
  <si>
    <t>Programové vybavení</t>
  </si>
  <si>
    <t>Nájemné, ostatní nákupy</t>
  </si>
  <si>
    <t>Svaz měst a obcí a Svaz lázeňských měst - příspěvek</t>
  </si>
  <si>
    <t>Euroregio Egrensis - příspěvek</t>
  </si>
  <si>
    <t>Nákup kolků, dálničních známek, soudní popl., náhrady</t>
  </si>
  <si>
    <t>Převod do sociálního fondu</t>
  </si>
  <si>
    <t>Úroky z úvěrů</t>
  </si>
  <si>
    <t>Opravy bytového fondu</t>
  </si>
  <si>
    <t>Úklid sněhu, ostatní služby</t>
  </si>
  <si>
    <t>Odměna za správu bytového fondu a ubytoven</t>
  </si>
  <si>
    <t>Teplo, el.energie</t>
  </si>
  <si>
    <t>Oprava byt. domu Kubelíkova</t>
  </si>
  <si>
    <t>Služby - ubytovny a volné BJ</t>
  </si>
  <si>
    <t>Příspěvky do fondu oprav</t>
  </si>
  <si>
    <t>Opravy bytů u ost. správců</t>
  </si>
  <si>
    <t>Ostatní (právní služby, vratky, odm. za správu...)</t>
  </si>
  <si>
    <t>Opravy nebytových prostor</t>
  </si>
  <si>
    <t>Odměna za správu nebytových prostor</t>
  </si>
  <si>
    <t xml:space="preserve">Příspěvky do fondu oprav </t>
  </si>
  <si>
    <t>Odměna za správu ost. správci</t>
  </si>
  <si>
    <t>Pojistné městského majetku, správa majetku města</t>
  </si>
  <si>
    <t>Posudky, expertízy, měření - stavební úřad</t>
  </si>
  <si>
    <t>Opravy měst. majetku - zast. MHD a ostatní</t>
  </si>
  <si>
    <t>Spoluúčast na poj. plnění, ost. služby a nákupy</t>
  </si>
  <si>
    <t>Provoz a oprava veřejných WC</t>
  </si>
  <si>
    <t>nákup dlouhodobého nehmotného majetku</t>
  </si>
  <si>
    <t>budovy, haly, stavby - investice, rekonstrukce</t>
  </si>
  <si>
    <t>stroje, přístroje, zařízení - databáz. server, chladicí box</t>
  </si>
  <si>
    <t>umělecká díla a předměty - symbolický hřbitov</t>
  </si>
  <si>
    <t xml:space="preserve"> Splátka hypotečního úvěru</t>
  </si>
  <si>
    <t>Příjmy z prodeje pozemků</t>
  </si>
  <si>
    <t>Příjmy z prodeje bytového fondu vč.pozemků</t>
  </si>
  <si>
    <t>Rekonstr.Husova, úsek Lužická - Nákladní, část B</t>
  </si>
  <si>
    <t>Rekonstr.Nádražního nám. - dok.,zahájení realizace</t>
  </si>
  <si>
    <t>AV ELZO s.r.o. - dotace na provoz kina Slavia</t>
  </si>
  <si>
    <t>Sdružení Viktoria - dotace na správu areálu Viktoria</t>
  </si>
  <si>
    <t>Sdružení pro podporu lidí s ment. postižením - příspěvek</t>
  </si>
  <si>
    <t>Lido - oprava oplocení , elektroinst.</t>
  </si>
  <si>
    <t>Západočeský symfonický orchestr M.L. o.p.s.- provoz. dotace</t>
  </si>
  <si>
    <t>nákup majetkových podílů - Miniaturpark</t>
  </si>
  <si>
    <t>Lanová dráha - PD</t>
  </si>
  <si>
    <t>Městský bazén - nadstavba</t>
  </si>
  <si>
    <t>TDS - přesun - PD</t>
  </si>
  <si>
    <t>Miniaturpark - vyrovnání</t>
  </si>
  <si>
    <t>WC u Ferdinandova pramene - nákup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</si>
</sst>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%"/>
    <numFmt numFmtId="168" formatCode="[$-405]d\.\ mmmm\ yyyy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5"/>
      <name val="Arial"/>
      <family val="0"/>
    </font>
    <font>
      <sz val="7.5"/>
      <name val="Arial"/>
      <family val="0"/>
    </font>
    <font>
      <b/>
      <i/>
      <sz val="7.5"/>
      <name val="Arial"/>
      <family val="2"/>
    </font>
    <font>
      <i/>
      <sz val="8"/>
      <name val="Arial"/>
      <family val="2"/>
    </font>
    <font>
      <b/>
      <sz val="1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7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i/>
      <sz val="11.75"/>
      <name val="Arial"/>
      <family val="2"/>
    </font>
    <font>
      <b/>
      <sz val="3.25"/>
      <name val="Arial CE"/>
      <family val="0"/>
    </font>
    <font>
      <b/>
      <sz val="2.75"/>
      <name val="Arial CE"/>
      <family val="0"/>
    </font>
    <font>
      <sz val="2.75"/>
      <name val="Arial CE"/>
      <family val="0"/>
    </font>
    <font>
      <sz val="10.25"/>
      <name val="Arial CE"/>
      <family val="0"/>
    </font>
    <font>
      <b/>
      <sz val="10.5"/>
      <name val="Arial"/>
      <family val="0"/>
    </font>
    <font>
      <sz val="27.5"/>
      <name val="Arial"/>
      <family val="0"/>
    </font>
    <font>
      <sz val="8.7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9"/>
      </patternFill>
    </fill>
  </fills>
  <borders count="6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0" fontId="1" fillId="0" borderId="18" xfId="0" applyNumberFormat="1" applyFont="1" applyBorder="1" applyAlignment="1">
      <alignment horizontal="right"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Border="1" applyAlignment="1">
      <alignment/>
    </xf>
    <xf numFmtId="10" fontId="1" fillId="0" borderId="23" xfId="0" applyNumberFormat="1" applyFont="1" applyBorder="1" applyAlignment="1">
      <alignment horizontal="right"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10" fontId="0" fillId="0" borderId="28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27" xfId="0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34" xfId="0" applyFont="1" applyBorder="1" applyAlignment="1">
      <alignment/>
    </xf>
    <xf numFmtId="10" fontId="1" fillId="0" borderId="18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64" fontId="1" fillId="0" borderId="18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43" xfId="0" applyFont="1" applyFill="1" applyBorder="1" applyAlignment="1">
      <alignment horizontal="center"/>
    </xf>
    <xf numFmtId="10" fontId="0" fillId="0" borderId="21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0" fontId="1" fillId="0" borderId="21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0" fontId="0" fillId="0" borderId="22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64" fontId="0" fillId="0" borderId="47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vertical="center"/>
    </xf>
    <xf numFmtId="164" fontId="1" fillId="0" borderId="1" xfId="0" applyNumberFormat="1" applyFont="1" applyBorder="1" applyAlignment="1">
      <alignment/>
    </xf>
    <xf numFmtId="164" fontId="1" fillId="0" borderId="2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10" fontId="1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20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10" fontId="1" fillId="0" borderId="2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4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10" fontId="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1" fillId="0" borderId="23" xfId="0" applyNumberFormat="1" applyFont="1" applyBorder="1" applyAlignment="1">
      <alignment/>
    </xf>
    <xf numFmtId="0" fontId="1" fillId="0" borderId="7" xfId="0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0" fontId="0" fillId="0" borderId="23" xfId="0" applyNumberForma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10" fontId="0" fillId="0" borderId="26" xfId="0" applyNumberFormat="1" applyBorder="1" applyAlignment="1">
      <alignment/>
    </xf>
    <xf numFmtId="0" fontId="0" fillId="0" borderId="8" xfId="0" applyFont="1" applyBorder="1" applyAlignment="1">
      <alignment horizontal="left"/>
    </xf>
    <xf numFmtId="10" fontId="0" fillId="0" borderId="2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1" fillId="0" borderId="56" xfId="0" applyFont="1" applyBorder="1" applyAlignment="1">
      <alignment horizontal="center"/>
    </xf>
    <xf numFmtId="10" fontId="1" fillId="0" borderId="57" xfId="0" applyNumberFormat="1" applyFont="1" applyBorder="1" applyAlignment="1">
      <alignment horizontal="right"/>
    </xf>
    <xf numFmtId="0" fontId="0" fillId="0" borderId="5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0" fontId="1" fillId="0" borderId="23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10" fontId="0" fillId="0" borderId="19" xfId="0" applyNumberFormat="1" applyFont="1" applyBorder="1" applyAlignment="1">
      <alignment horizontal="right"/>
    </xf>
    <xf numFmtId="10" fontId="0" fillId="0" borderId="22" xfId="0" applyNumberFormat="1" applyFon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10" fontId="0" fillId="0" borderId="24" xfId="0" applyNumberFormat="1" applyFont="1" applyBorder="1" applyAlignment="1">
      <alignment horizontal="right"/>
    </xf>
    <xf numFmtId="10" fontId="0" fillId="0" borderId="57" xfId="0" applyNumberFormat="1" applyFont="1" applyBorder="1" applyAlignment="1">
      <alignment horizontal="right"/>
    </xf>
    <xf numFmtId="10" fontId="0" fillId="0" borderId="20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1" fillId="0" borderId="17" xfId="0" applyNumberFormat="1" applyFont="1" applyBorder="1" applyAlignment="1">
      <alignment vertical="center"/>
    </xf>
    <xf numFmtId="4" fontId="1" fillId="2" borderId="4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0" fontId="1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10" fontId="1" fillId="0" borderId="18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2" borderId="3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2" borderId="4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48" xfId="0" applyNumberFormat="1" applyFont="1" applyBorder="1" applyAlignment="1">
      <alignment horizontal="right"/>
    </xf>
    <xf numFmtId="4" fontId="0" fillId="0" borderId="60" xfId="0" applyNumberFormat="1" applyFont="1" applyBorder="1" applyAlignment="1">
      <alignment horizontal="right"/>
    </xf>
    <xf numFmtId="4" fontId="0" fillId="0" borderId="61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/>
    </xf>
    <xf numFmtId="4" fontId="0" fillId="0" borderId="6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61" xfId="0" applyNumberFormat="1" applyFont="1" applyBorder="1" applyAlignment="1">
      <alignment/>
    </xf>
    <xf numFmtId="4" fontId="0" fillId="0" borderId="62" xfId="0" applyNumberFormat="1" applyBorder="1" applyAlignment="1">
      <alignment/>
    </xf>
    <xf numFmtId="4" fontId="1" fillId="0" borderId="63" xfId="0" applyNumberFormat="1" applyFont="1" applyBorder="1" applyAlignment="1">
      <alignment/>
    </xf>
    <xf numFmtId="4" fontId="0" fillId="0" borderId="64" xfId="0" applyNumberFormat="1" applyBorder="1" applyAlignment="1">
      <alignment/>
    </xf>
    <xf numFmtId="4" fontId="1" fillId="0" borderId="63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61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4" fontId="0" fillId="0" borderId="61" xfId="0" applyNumberForma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48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66" xfId="0" applyNumberFormat="1" applyBorder="1" applyAlignment="1">
      <alignment/>
    </xf>
    <xf numFmtId="0" fontId="1" fillId="0" borderId="4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2" xfId="0" applyNumberFormat="1" applyBorder="1" applyAlignment="1">
      <alignment/>
    </xf>
    <xf numFmtId="10" fontId="0" fillId="0" borderId="1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1" fillId="0" borderId="4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4" fontId="1" fillId="0" borderId="47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2" fontId="1" fillId="0" borderId="68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4" fontId="1" fillId="0" borderId="68" xfId="0" applyNumberFormat="1" applyFont="1" applyBorder="1" applyAlignment="1">
      <alignment/>
    </xf>
    <xf numFmtId="4" fontId="1" fillId="0" borderId="54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61" xfId="0" applyNumberFormat="1" applyFont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10" fontId="0" fillId="0" borderId="67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0" fontId="1" fillId="0" borderId="1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" fillId="0" borderId="30" xfId="0" applyFont="1" applyBorder="1" applyAlignment="1">
      <alignment/>
    </xf>
    <xf numFmtId="164" fontId="0" fillId="0" borderId="3" xfId="0" applyNumberFormat="1" applyBorder="1" applyAlignment="1">
      <alignment horizontal="center" vertical="center"/>
    </xf>
    <xf numFmtId="164" fontId="0" fillId="0" borderId="43" xfId="0" applyNumberFormat="1" applyBorder="1" applyAlignment="1">
      <alignment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6" xfId="0" applyNumberForma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5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Rozpočet pro rok 2008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Sumář!$C$1</c:f>
              <c:strCache>
                <c:ptCount val="1"/>
                <c:pt idx="0">
                  <c:v>Příjmy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(Sumář!$B$3,Sumář!$B$6,Sumář!$B$9)</c:f>
              <c:strCache/>
            </c:strRef>
          </c:cat>
          <c:val>
            <c:numRef>
              <c:f>(Sumář!$C$3,Sumář!$C$6,Sumář!$C$9)</c:f>
              <c:numCache/>
            </c:numRef>
          </c:val>
          <c:shape val="box"/>
        </c:ser>
        <c:ser>
          <c:idx val="1"/>
          <c:order val="1"/>
          <c:tx>
            <c:strRef>
              <c:f>Sumář!$D$1</c:f>
              <c:strCache>
                <c:ptCount val="1"/>
                <c:pt idx="0">
                  <c:v>Výdaje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(Sumář!$B$3,Sumář!$B$6,Sumář!$B$9)</c:f>
              <c:strCache/>
            </c:strRef>
          </c:cat>
          <c:val>
            <c:numRef>
              <c:f>(Sumář!$D$3,Sumář!$D$6,Sumář!$D$9)</c:f>
              <c:numCache/>
            </c:numRef>
          </c:val>
          <c:shape val="box"/>
        </c:ser>
        <c:shape val="box"/>
        <c:axId val="2288475"/>
        <c:axId val="20596276"/>
      </c:bar3D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1" u="none" baseline="0"/>
            </a:pPr>
          </a:p>
        </c:txPr>
        <c:crossAx val="2288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 CE"/>
                <a:ea typeface="Arial CE"/>
                <a:cs typeface="Arial CE"/>
              </a:rPr>
              <a:t>Vývoj příjmů a výdajů rozpočtu</a:t>
            </a:r>
          </a:p>
        </c:rich>
      </c:tx>
      <c:layout/>
      <c:spPr>
        <a:noFill/>
        <a:ln>
          <a:noFill/>
        </a:ln>
      </c:spPr>
    </c:title>
    <c:view3D>
      <c:rotX val="46"/>
      <c:rotY val="42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'[1]List1'!$G$4</c:f>
              <c:strCache>
                <c:ptCount val="1"/>
                <c:pt idx="0">
                  <c:v>Příjmy celkem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'[1]List1'!$H$3:$K$3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'[1]List1'!$H$4:$K$4</c:f>
              <c:numCache>
                <c:ptCount val="4"/>
                <c:pt idx="0">
                  <c:v>327790.81</c:v>
                </c:pt>
                <c:pt idx="1">
                  <c:v>313637.13</c:v>
                </c:pt>
                <c:pt idx="2">
                  <c:v>355129.13</c:v>
                </c:pt>
                <c:pt idx="3">
                  <c:v>286805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'[1]List1'!$G$5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2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'[1]List1'!$H$3:$K$3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'[1]List1'!$H$5:$K$5</c:f>
              <c:numCache>
                <c:ptCount val="4"/>
                <c:pt idx="0">
                  <c:v>320913.69</c:v>
                </c:pt>
                <c:pt idx="1">
                  <c:v>321761.79000000004</c:v>
                </c:pt>
                <c:pt idx="2">
                  <c:v>427886.82999999996</c:v>
                </c:pt>
                <c:pt idx="3">
                  <c:v>326283</c:v>
                </c:pt>
              </c:numCache>
            </c:numRef>
          </c:val>
          <c:shape val="box"/>
        </c:ser>
        <c:shape val="box"/>
        <c:axId val="51148757"/>
        <c:axId val="57685630"/>
      </c:bar3DChart>
      <c:cat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685630"/>
        <c:crossesAt val="0"/>
        <c:auto val="1"/>
        <c:lblOffset val="100"/>
        <c:noMultiLvlLbl val="0"/>
      </c:catAx>
      <c:valAx>
        <c:axId val="57685630"/>
        <c:scaling>
          <c:orientation val="minMax"/>
          <c:max val="50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148757"/>
        <c:crossesAt val="1"/>
        <c:crossBetween val="between"/>
        <c:dispUnits/>
        <c:majorUnit val="100000"/>
        <c:minorUnit val="50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Příjmy - rozpočet města na rok 2008</a:t>
            </a:r>
          </a:p>
        </c:rich>
      </c:tx>
      <c:layout>
        <c:manualLayout>
          <c:xMode val="factor"/>
          <c:yMode val="factor"/>
          <c:x val="0.03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"/>
          <c:y val="0.287"/>
          <c:w val="0.3575"/>
          <c:h val="0.4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Příjmy!$C$10:$C$16</c:f>
              <c:strCache/>
            </c:strRef>
          </c:cat>
          <c:val>
            <c:numRef>
              <c:f>Příjmy!$D$10:$D$16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Příjmy!$C$10:$C$16</c:f>
              <c:strCache/>
            </c:strRef>
          </c:cat>
          <c:val>
            <c:numRef>
              <c:f>Příjmy!$E$10:$E$16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Výdaje - rozpočet města na rok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25"/>
          <c:y val="0.19225"/>
          <c:w val="0.51575"/>
          <c:h val="0.7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0">
                <a:fgClr>
                  <a:srgbClr val="000000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a financování'!$F$41:$F$43</c:f>
              <c:strCache/>
            </c:strRef>
          </c:cat>
          <c:val>
            <c:numRef>
              <c:f>'Výdaje a financování'!$G$41:$G$43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Běžné výdaje - rozpočet města na rok 2008
</a:t>
            </a:r>
            <a:r>
              <a:rPr lang="en-US" cap="none" sz="1175" b="1" i="1" u="none" baseline="0"/>
              <a:t>(podíl jednotlivých druhů výdajů na celkových běžných výdajích)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3805"/>
          <c:w val="0.44775"/>
          <c:h val="0.3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olidDmnd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zigZag">
                <a:fgClr>
                  <a:srgbClr val="FFFFFF"/>
                </a:fgClr>
                <a:bgClr>
                  <a:srgbClr val="333333"/>
                </a:bgClr>
              </a:pattFill>
            </c:spPr>
          </c:dPt>
          <c:dPt>
            <c:idx val="9"/>
            <c:spPr>
              <a:pattFill prst="pct25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'Běžné výdaje'!$F$173:$F$183</c:f>
              <c:strCache/>
            </c:strRef>
          </c:cat>
          <c:val>
            <c:numRef>
              <c:f>'Běžné výdaje'!$G$173:$G$183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5</xdr:col>
      <xdr:colOff>619125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3209925"/>
        <a:ext cx="6457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0</xdr:rowOff>
    </xdr:from>
    <xdr:to>
      <xdr:col>5</xdr:col>
      <xdr:colOff>9525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9050" y="6924675"/>
        <a:ext cx="5829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133350</xdr:rowOff>
    </xdr:from>
    <xdr:to>
      <xdr:col>5</xdr:col>
      <xdr:colOff>19050</xdr:colOff>
      <xdr:row>42</xdr:row>
      <xdr:rowOff>57150</xdr:rowOff>
    </xdr:to>
    <xdr:graphicFrame>
      <xdr:nvGraphicFramePr>
        <xdr:cNvPr id="1" name="Chart 17"/>
        <xdr:cNvGraphicFramePr/>
      </xdr:nvGraphicFramePr>
      <xdr:xfrm>
        <a:off x="276225" y="3200400"/>
        <a:ext cx="5943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73</xdr:row>
      <xdr:rowOff>9525</xdr:rowOff>
    </xdr:from>
    <xdr:to>
      <xdr:col>4</xdr:col>
      <xdr:colOff>0</xdr:colOff>
      <xdr:row>99</xdr:row>
      <xdr:rowOff>28575</xdr:rowOff>
    </xdr:to>
    <xdr:graphicFrame>
      <xdr:nvGraphicFramePr>
        <xdr:cNvPr id="1" name="Chart 8"/>
        <xdr:cNvGraphicFramePr/>
      </xdr:nvGraphicFramePr>
      <xdr:xfrm>
        <a:off x="57150" y="12515850"/>
        <a:ext cx="6505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184</xdr:row>
      <xdr:rowOff>19050</xdr:rowOff>
    </xdr:from>
    <xdr:to>
      <xdr:col>3</xdr:col>
      <xdr:colOff>1019175</xdr:colOff>
      <xdr:row>215</xdr:row>
      <xdr:rowOff>85725</xdr:rowOff>
    </xdr:to>
    <xdr:graphicFrame>
      <xdr:nvGraphicFramePr>
        <xdr:cNvPr id="1" name="Chart 6"/>
        <xdr:cNvGraphicFramePr/>
      </xdr:nvGraphicFramePr>
      <xdr:xfrm>
        <a:off x="0" y="30622875"/>
        <a:ext cx="65532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&#225;rn&#237;%20tabulka%20pro%20Z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H3">
            <v>2005</v>
          </cell>
          <cell r="I3">
            <v>2006</v>
          </cell>
          <cell r="J3">
            <v>2007</v>
          </cell>
          <cell r="K3">
            <v>2008</v>
          </cell>
        </row>
        <row r="4">
          <cell r="G4" t="str">
            <v>Příjmy celkem</v>
          </cell>
          <cell r="H4">
            <v>327790.81</v>
          </cell>
          <cell r="I4">
            <v>313637.13</v>
          </cell>
          <cell r="J4">
            <v>355129.13</v>
          </cell>
          <cell r="K4">
            <v>286805</v>
          </cell>
        </row>
        <row r="5">
          <cell r="G5" t="str">
            <v>Výdaje celkem</v>
          </cell>
          <cell r="H5">
            <v>320913.69</v>
          </cell>
          <cell r="I5">
            <v>321761.79000000004</v>
          </cell>
          <cell r="J5">
            <v>427886.82999999996</v>
          </cell>
          <cell r="K5">
            <v>326283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27.875" style="0" customWidth="1"/>
    <col min="3" max="4" width="13.75390625" style="0" customWidth="1"/>
    <col min="5" max="5" width="13.625" style="0" customWidth="1"/>
  </cols>
  <sheetData>
    <row r="1" spans="2:5" ht="27" customHeight="1" thickBot="1">
      <c r="B1" s="108" t="s">
        <v>0</v>
      </c>
      <c r="C1" s="108" t="s">
        <v>1</v>
      </c>
      <c r="D1" s="108" t="s">
        <v>2</v>
      </c>
      <c r="E1" s="1" t="s">
        <v>3</v>
      </c>
    </row>
    <row r="2" spans="2:5" ht="12.75">
      <c r="B2" s="112"/>
      <c r="C2" s="350"/>
      <c r="D2" s="350"/>
      <c r="E2" s="113"/>
    </row>
    <row r="3" spans="2:5" ht="12.75">
      <c r="B3" s="111" t="s">
        <v>112</v>
      </c>
      <c r="C3" s="351">
        <v>263805</v>
      </c>
      <c r="D3" s="351">
        <v>272045</v>
      </c>
      <c r="E3" s="114">
        <f>SUM(C3-D3)</f>
        <v>-8240</v>
      </c>
    </row>
    <row r="4" spans="2:5" ht="12.75">
      <c r="B4" s="110"/>
      <c r="C4" s="352"/>
      <c r="D4" s="352"/>
      <c r="E4" s="115"/>
    </row>
    <row r="5" spans="2:5" ht="12.75">
      <c r="B5" s="110"/>
      <c r="C5" s="351"/>
      <c r="D5" s="351"/>
      <c r="E5" s="115"/>
    </row>
    <row r="6" spans="2:5" ht="12.75">
      <c r="B6" s="111" t="s">
        <v>113</v>
      </c>
      <c r="C6" s="351">
        <v>23000</v>
      </c>
      <c r="D6" s="351">
        <v>76222</v>
      </c>
      <c r="E6" s="114">
        <f>SUM(C6-D6)</f>
        <v>-53222</v>
      </c>
    </row>
    <row r="7" spans="2:5" ht="13.5" thickBot="1">
      <c r="B7" s="110"/>
      <c r="C7" s="351"/>
      <c r="D7" s="351"/>
      <c r="E7" s="115"/>
    </row>
    <row r="8" spans="2:5" ht="19.5" customHeight="1" thickBot="1">
      <c r="B8" s="3" t="s">
        <v>116</v>
      </c>
      <c r="C8" s="270">
        <f>SUM(C3+C6)</f>
        <v>286805</v>
      </c>
      <c r="D8" s="270">
        <f>SUM(D3+D6)</f>
        <v>348267</v>
      </c>
      <c r="E8" s="353">
        <f>SUM(C8-D8)</f>
        <v>-61462</v>
      </c>
    </row>
    <row r="9" spans="2:5" ht="19.5" customHeight="1" thickBot="1">
      <c r="B9" s="109" t="s">
        <v>111</v>
      </c>
      <c r="C9" s="349">
        <v>62262</v>
      </c>
      <c r="D9" s="349">
        <v>800</v>
      </c>
      <c r="E9" s="354">
        <f>SUM(C9-D9)</f>
        <v>61462</v>
      </c>
    </row>
    <row r="10" spans="2:5" ht="19.5" customHeight="1" thickBot="1">
      <c r="B10" s="3" t="s">
        <v>121</v>
      </c>
      <c r="C10" s="140">
        <f>C8+C9</f>
        <v>349067</v>
      </c>
      <c r="D10" s="140">
        <f>D8+D9</f>
        <v>349067</v>
      </c>
      <c r="E10" s="270">
        <f>E8+E9</f>
        <v>0</v>
      </c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</sheetData>
  <printOptions horizontalCentered="1"/>
  <pageMargins left="0.7874015748031497" right="0.7874015748031497" top="1.968503937007874" bottom="0.984251968503937" header="0.5118110236220472" footer="0.5118110236220472"/>
  <pageSetup firstPageNumber="1" useFirstPageNumber="1" horizontalDpi="180" verticalDpi="180" orientation="portrait" paperSize="9" r:id="rId2"/>
  <headerFooter alignWithMargins="0">
    <oddHeader>&amp;C&amp;"Arial CE,Tučné"&amp;12ROZPOČET PRO ROK 2008 - Město Mariánské Lázně
&amp;16SUMÁŘ &amp;"Arial CE,Obyčejné"&amp;12
&amp;10
&amp;"Arial CE,Tučné"&amp;16
&amp;Rv tis. Kč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1.875" style="0" customWidth="1"/>
  </cols>
  <sheetData>
    <row r="1" spans="1:4" ht="19.5" customHeight="1" thickBot="1">
      <c r="A1" s="3" t="s">
        <v>4</v>
      </c>
      <c r="B1" s="3" t="s">
        <v>5</v>
      </c>
      <c r="C1" s="4" t="s">
        <v>6</v>
      </c>
      <c r="D1" s="271" t="s">
        <v>194</v>
      </c>
    </row>
    <row r="2" spans="1:4" ht="13.5" thickBot="1">
      <c r="A2" s="87">
        <v>1</v>
      </c>
      <c r="B2" s="88" t="s">
        <v>7</v>
      </c>
      <c r="C2" s="340">
        <f>SUM(C3+C7+C8+C9+C10+C11+C21)</f>
        <v>141573</v>
      </c>
      <c r="D2" s="272">
        <f>C2/349067*100</f>
        <v>40.5575433942481</v>
      </c>
    </row>
    <row r="3" spans="1:4" ht="12.75">
      <c r="A3" s="13"/>
      <c r="B3" s="59" t="s">
        <v>8</v>
      </c>
      <c r="C3" s="200">
        <f>SUM(C4:C6)</f>
        <v>36300</v>
      </c>
      <c r="D3" s="333">
        <f>C3/349067*100</f>
        <v>10.399149733432264</v>
      </c>
    </row>
    <row r="4" spans="1:4" ht="12.75">
      <c r="A4" s="5" t="s">
        <v>9</v>
      </c>
      <c r="B4" s="5" t="s">
        <v>10</v>
      </c>
      <c r="C4" s="201">
        <v>25000</v>
      </c>
      <c r="D4" s="334">
        <f aca="true" t="shared" si="0" ref="D4:D43">C4/349067*100</f>
        <v>7.161948852226077</v>
      </c>
    </row>
    <row r="5" spans="1:4" ht="12.75">
      <c r="A5" s="5"/>
      <c r="B5" s="5" t="s">
        <v>11</v>
      </c>
      <c r="C5" s="201">
        <v>10000</v>
      </c>
      <c r="D5" s="334">
        <f t="shared" si="0"/>
        <v>2.8647795408904306</v>
      </c>
    </row>
    <row r="6" spans="1:4" ht="12.75">
      <c r="A6" s="5"/>
      <c r="B6" s="5" t="s">
        <v>94</v>
      </c>
      <c r="C6" s="201">
        <v>1300</v>
      </c>
      <c r="D6" s="334">
        <f t="shared" si="0"/>
        <v>0.372421340315756</v>
      </c>
    </row>
    <row r="7" spans="1:4" ht="12.75">
      <c r="A7" s="5"/>
      <c r="B7" s="60" t="s">
        <v>107</v>
      </c>
      <c r="C7" s="202">
        <v>27500</v>
      </c>
      <c r="D7" s="334">
        <f t="shared" si="0"/>
        <v>7.878143737448684</v>
      </c>
    </row>
    <row r="8" spans="1:4" ht="12.75">
      <c r="A8" s="5"/>
      <c r="B8" s="60" t="s">
        <v>106</v>
      </c>
      <c r="C8" s="202">
        <v>0</v>
      </c>
      <c r="D8" s="334">
        <f t="shared" si="0"/>
        <v>0</v>
      </c>
    </row>
    <row r="9" spans="1:4" ht="12.75">
      <c r="A9" s="5"/>
      <c r="B9" s="60" t="s">
        <v>63</v>
      </c>
      <c r="C9" s="202">
        <v>46000</v>
      </c>
      <c r="D9" s="334">
        <f t="shared" si="0"/>
        <v>13.17798588809598</v>
      </c>
    </row>
    <row r="10" spans="1:4" ht="12.75">
      <c r="A10" s="5"/>
      <c r="B10" s="60" t="s">
        <v>12</v>
      </c>
      <c r="C10" s="202">
        <v>5653</v>
      </c>
      <c r="D10" s="334">
        <f t="shared" si="0"/>
        <v>1.6194598744653603</v>
      </c>
    </row>
    <row r="11" spans="1:4" ht="12.75">
      <c r="A11" s="5"/>
      <c r="B11" s="60" t="s">
        <v>13</v>
      </c>
      <c r="C11" s="202">
        <f>SUM(C12:C20)</f>
        <v>20920</v>
      </c>
      <c r="D11" s="334">
        <f t="shared" si="0"/>
        <v>5.993118799542781</v>
      </c>
    </row>
    <row r="12" spans="1:4" ht="12.75">
      <c r="A12" s="5" t="s">
        <v>9</v>
      </c>
      <c r="B12" s="5" t="s">
        <v>14</v>
      </c>
      <c r="C12" s="201">
        <v>520</v>
      </c>
      <c r="D12" s="334">
        <f t="shared" si="0"/>
        <v>0.1489685361263024</v>
      </c>
    </row>
    <row r="13" spans="1:4" ht="12.75">
      <c r="A13" s="5"/>
      <c r="B13" s="5" t="s">
        <v>15</v>
      </c>
      <c r="C13" s="201">
        <v>10500</v>
      </c>
      <c r="D13" s="334">
        <f t="shared" si="0"/>
        <v>3.0080185179349526</v>
      </c>
    </row>
    <row r="14" spans="1:4" ht="12.75">
      <c r="A14" s="5"/>
      <c r="B14" s="5" t="s">
        <v>16</v>
      </c>
      <c r="C14" s="201">
        <v>2900</v>
      </c>
      <c r="D14" s="334">
        <f t="shared" si="0"/>
        <v>0.8307860668582249</v>
      </c>
    </row>
    <row r="15" spans="1:4" ht="12.75">
      <c r="A15" s="5"/>
      <c r="B15" s="5" t="s">
        <v>17</v>
      </c>
      <c r="C15" s="201">
        <v>0</v>
      </c>
      <c r="D15" s="334">
        <f t="shared" si="0"/>
        <v>0</v>
      </c>
    </row>
    <row r="16" spans="1:4" ht="12.75">
      <c r="A16" s="5"/>
      <c r="B16" s="5" t="s">
        <v>18</v>
      </c>
      <c r="C16" s="201">
        <v>3300</v>
      </c>
      <c r="D16" s="334">
        <f t="shared" si="0"/>
        <v>0.9453772484938422</v>
      </c>
    </row>
    <row r="17" spans="1:4" ht="12.75">
      <c r="A17" s="5"/>
      <c r="B17" s="5" t="s">
        <v>19</v>
      </c>
      <c r="C17" s="201">
        <v>650</v>
      </c>
      <c r="D17" s="334">
        <f t="shared" si="0"/>
        <v>0.186210670157878</v>
      </c>
    </row>
    <row r="18" spans="1:4" ht="12.75">
      <c r="A18" s="5"/>
      <c r="B18" s="5" t="s">
        <v>20</v>
      </c>
      <c r="C18" s="201">
        <v>2500</v>
      </c>
      <c r="D18" s="334">
        <f t="shared" si="0"/>
        <v>0.7161948852226077</v>
      </c>
    </row>
    <row r="19" spans="1:4" ht="12.75">
      <c r="A19" s="46"/>
      <c r="B19" s="46" t="s">
        <v>200</v>
      </c>
      <c r="C19" s="203">
        <v>500</v>
      </c>
      <c r="D19" s="334">
        <f t="shared" si="0"/>
        <v>0.14323897704452154</v>
      </c>
    </row>
    <row r="20" spans="1:4" ht="12.75">
      <c r="A20" s="46"/>
      <c r="B20" s="46" t="s">
        <v>201</v>
      </c>
      <c r="C20" s="203">
        <v>50</v>
      </c>
      <c r="D20" s="339">
        <f t="shared" si="0"/>
        <v>0.014323897704452153</v>
      </c>
    </row>
    <row r="21" spans="1:4" ht="13.5" thickBot="1">
      <c r="A21" s="46"/>
      <c r="B21" s="61" t="s">
        <v>21</v>
      </c>
      <c r="C21" s="204">
        <v>5200</v>
      </c>
      <c r="D21" s="335">
        <f t="shared" si="0"/>
        <v>1.489685361263024</v>
      </c>
    </row>
    <row r="22" spans="1:4" ht="13.5" thickBot="1">
      <c r="A22" s="89">
        <v>2</v>
      </c>
      <c r="B22" s="88" t="s">
        <v>22</v>
      </c>
      <c r="C22" s="205">
        <f>SUM(C23:C33)</f>
        <v>51312</v>
      </c>
      <c r="D22" s="272">
        <f>C22/349067*100</f>
        <v>14.699756780216976</v>
      </c>
    </row>
    <row r="23" spans="1:4" ht="12.75">
      <c r="A23" s="5" t="s">
        <v>9</v>
      </c>
      <c r="B23" s="5" t="s">
        <v>157</v>
      </c>
      <c r="C23" s="201">
        <v>62</v>
      </c>
      <c r="D23" s="334">
        <f t="shared" si="0"/>
        <v>0.01776163315352067</v>
      </c>
    </row>
    <row r="24" spans="1:4" ht="12.75">
      <c r="A24" s="5"/>
      <c r="B24" s="5" t="s">
        <v>278</v>
      </c>
      <c r="C24" s="201">
        <v>4160</v>
      </c>
      <c r="D24" s="334">
        <f t="shared" si="0"/>
        <v>1.1917482890104192</v>
      </c>
    </row>
    <row r="25" spans="1:4" ht="12.75">
      <c r="A25" s="5"/>
      <c r="B25" s="5" t="s">
        <v>43</v>
      </c>
      <c r="C25" s="201">
        <v>3215</v>
      </c>
      <c r="D25" s="334">
        <f t="shared" si="0"/>
        <v>0.9210266223962735</v>
      </c>
    </row>
    <row r="26" spans="1:4" ht="12.75">
      <c r="A26" s="5"/>
      <c r="B26" s="5" t="s">
        <v>44</v>
      </c>
      <c r="C26" s="201">
        <v>10110</v>
      </c>
      <c r="D26" s="334">
        <f t="shared" si="0"/>
        <v>2.8962921158402257</v>
      </c>
    </row>
    <row r="27" spans="1:4" ht="12.75">
      <c r="A27" s="5"/>
      <c r="B27" s="5" t="s">
        <v>45</v>
      </c>
      <c r="C27" s="201">
        <v>27930</v>
      </c>
      <c r="D27" s="334">
        <f t="shared" si="0"/>
        <v>8.001329257706972</v>
      </c>
    </row>
    <row r="28" spans="1:4" ht="12.75">
      <c r="A28" s="5"/>
      <c r="B28" s="5" t="s">
        <v>46</v>
      </c>
      <c r="C28" s="201">
        <v>1211</v>
      </c>
      <c r="D28" s="334">
        <f t="shared" si="0"/>
        <v>0.34692480240183116</v>
      </c>
    </row>
    <row r="29" spans="1:4" ht="12.75">
      <c r="A29" s="5"/>
      <c r="B29" s="5" t="s">
        <v>23</v>
      </c>
      <c r="C29" s="201">
        <v>1800</v>
      </c>
      <c r="D29" s="334">
        <f t="shared" si="0"/>
        <v>0.5156603173602775</v>
      </c>
    </row>
    <row r="30" spans="1:4" ht="12.75">
      <c r="A30" s="5"/>
      <c r="B30" s="5" t="s">
        <v>24</v>
      </c>
      <c r="C30" s="201">
        <v>1780</v>
      </c>
      <c r="D30" s="334">
        <f t="shared" si="0"/>
        <v>0.5099307582784967</v>
      </c>
    </row>
    <row r="31" spans="1:4" ht="12.75">
      <c r="A31" s="46"/>
      <c r="B31" s="46" t="s">
        <v>169</v>
      </c>
      <c r="C31" s="203">
        <v>550</v>
      </c>
      <c r="D31" s="334">
        <f t="shared" si="0"/>
        <v>0.15756287474897368</v>
      </c>
    </row>
    <row r="32" spans="1:4" ht="12.75">
      <c r="A32" s="46"/>
      <c r="B32" s="46" t="s">
        <v>95</v>
      </c>
      <c r="C32" s="203">
        <v>250</v>
      </c>
      <c r="D32" s="334">
        <f t="shared" si="0"/>
        <v>0.07161948852226077</v>
      </c>
    </row>
    <row r="33" spans="1:4" ht="13.5" thickBot="1">
      <c r="A33" s="48"/>
      <c r="B33" s="48" t="s">
        <v>170</v>
      </c>
      <c r="C33" s="206">
        <v>244</v>
      </c>
      <c r="D33" s="334">
        <f t="shared" si="0"/>
        <v>0.06990062079772652</v>
      </c>
    </row>
    <row r="34" spans="1:4" ht="13.5" thickBot="1">
      <c r="A34" s="89">
        <v>3</v>
      </c>
      <c r="B34" s="88" t="s">
        <v>25</v>
      </c>
      <c r="C34" s="205">
        <f>SUM(C35:C36)</f>
        <v>23000</v>
      </c>
      <c r="D34" s="272">
        <f>C34/349067*100</f>
        <v>6.58899294404799</v>
      </c>
    </row>
    <row r="35" spans="1:4" ht="12.75">
      <c r="A35" s="13" t="s">
        <v>9</v>
      </c>
      <c r="B35" s="13" t="s">
        <v>58</v>
      </c>
      <c r="C35" s="199">
        <v>3000</v>
      </c>
      <c r="D35" s="334">
        <f t="shared" si="0"/>
        <v>0.8594338622671293</v>
      </c>
    </row>
    <row r="36" spans="1:4" ht="13.5" thickBot="1">
      <c r="A36" s="5"/>
      <c r="B36" s="5" t="s">
        <v>47</v>
      </c>
      <c r="C36" s="201">
        <v>20000</v>
      </c>
      <c r="D36" s="334">
        <f t="shared" si="0"/>
        <v>5.729559081780861</v>
      </c>
    </row>
    <row r="37" spans="1:4" ht="13.5" thickBot="1">
      <c r="A37" s="89">
        <v>4</v>
      </c>
      <c r="B37" s="88" t="s">
        <v>48</v>
      </c>
      <c r="C37" s="205">
        <f>SUM(C38:C43)</f>
        <v>70920</v>
      </c>
      <c r="D37" s="272">
        <f>C37/349067*100</f>
        <v>20.317016503994935</v>
      </c>
    </row>
    <row r="38" spans="1:4" ht="12.75">
      <c r="A38" s="13" t="s">
        <v>9</v>
      </c>
      <c r="B38" s="13" t="s">
        <v>59</v>
      </c>
      <c r="C38" s="199">
        <v>1800</v>
      </c>
      <c r="D38" s="334">
        <f t="shared" si="0"/>
        <v>0.5156603173602775</v>
      </c>
    </row>
    <row r="39" spans="1:4" ht="12.75">
      <c r="A39" s="5"/>
      <c r="B39" s="5" t="s">
        <v>49</v>
      </c>
      <c r="C39" s="201">
        <v>6600</v>
      </c>
      <c r="D39" s="334">
        <f t="shared" si="0"/>
        <v>1.8907544969876844</v>
      </c>
    </row>
    <row r="40" spans="1:4" ht="12.75">
      <c r="A40" s="46"/>
      <c r="B40" s="46" t="s">
        <v>147</v>
      </c>
      <c r="C40" s="203">
        <v>14100</v>
      </c>
      <c r="D40" s="334">
        <f t="shared" si="0"/>
        <v>4.039339152655507</v>
      </c>
    </row>
    <row r="41" spans="1:4" ht="12.75">
      <c r="A41" s="46"/>
      <c r="B41" s="46" t="s">
        <v>123</v>
      </c>
      <c r="C41" s="203">
        <v>2200</v>
      </c>
      <c r="D41" s="334">
        <f t="shared" si="0"/>
        <v>0.6302514989958947</v>
      </c>
    </row>
    <row r="42" spans="1:4" ht="12.75">
      <c r="A42" s="46"/>
      <c r="B42" s="46" t="s">
        <v>181</v>
      </c>
      <c r="C42" s="203">
        <v>13220</v>
      </c>
      <c r="D42" s="334">
        <f t="shared" si="0"/>
        <v>3.7872385530571497</v>
      </c>
    </row>
    <row r="43" spans="1:4" ht="13.5" thickBot="1">
      <c r="A43" s="46"/>
      <c r="B43" s="46" t="s">
        <v>275</v>
      </c>
      <c r="C43" s="203">
        <v>33000</v>
      </c>
      <c r="D43" s="334">
        <f t="shared" si="0"/>
        <v>9.453772484938423</v>
      </c>
    </row>
    <row r="44" spans="1:4" ht="15.75" customHeight="1" thickBot="1">
      <c r="A44" s="135"/>
      <c r="B44" s="166" t="s">
        <v>118</v>
      </c>
      <c r="C44" s="207">
        <f>SUM(C37,C22,C2)</f>
        <v>263805</v>
      </c>
      <c r="D44" s="272">
        <f>C44/349067*100</f>
        <v>75.57431667846001</v>
      </c>
    </row>
    <row r="45" spans="1:4" ht="24.75" customHeight="1" thickBot="1">
      <c r="A45" s="24"/>
      <c r="B45" s="47" t="s">
        <v>119</v>
      </c>
      <c r="C45" s="208">
        <v>23000</v>
      </c>
      <c r="D45" s="272">
        <f>C45/349067*100</f>
        <v>6.58899294404799</v>
      </c>
    </row>
    <row r="46" spans="1:4" ht="13.5" thickBot="1">
      <c r="A46" s="273"/>
      <c r="B46" s="275" t="s">
        <v>26</v>
      </c>
      <c r="C46" s="274">
        <f>SUM(C2+C22+C34+C37)</f>
        <v>286805</v>
      </c>
      <c r="D46" s="272">
        <f>C46/349067*100</f>
        <v>82.163309622508</v>
      </c>
    </row>
  </sheetData>
  <printOptions horizontalCentered="1" verticalCentered="1"/>
  <pageMargins left="0.7874015748031497" right="0.7874015748031497" top="1.3779527559055118" bottom="0.984251968503937" header="0.5118110236220472" footer="0.5118110236220472"/>
  <pageSetup firstPageNumber="2" useFirstPageNumber="1" horizontalDpi="180" verticalDpi="180" orientation="portrait" paperSize="9" r:id="rId1"/>
  <headerFooter alignWithMargins="0">
    <oddHeader>&amp;C&amp;"Arial CE,Tučné"&amp;12ROZPOČET PRO ROK 2008 - Město Mariánské Lázně
&amp;16 PŘÍJMY
&amp;"Arial CE,Obyčejné"&amp;12 &amp;"Arial CE,Tučné"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75390625" style="0" customWidth="1"/>
    <col min="3" max="3" width="44.75390625" style="0" customWidth="1"/>
    <col min="4" max="4" width="13.375" style="0" customWidth="1"/>
    <col min="5" max="5" width="12.75390625" style="0" customWidth="1"/>
  </cols>
  <sheetData>
    <row r="1" ht="13.5" thickBot="1"/>
    <row r="2" spans="2:5" ht="13.5" thickBot="1">
      <c r="B2" s="3" t="s">
        <v>4</v>
      </c>
      <c r="C2" s="65" t="s">
        <v>5</v>
      </c>
      <c r="D2" s="4" t="s">
        <v>6</v>
      </c>
      <c r="E2" s="276" t="s">
        <v>29</v>
      </c>
    </row>
    <row r="3" spans="2:5" ht="13.5" thickBot="1">
      <c r="B3" s="89">
        <v>8</v>
      </c>
      <c r="C3" s="90" t="s">
        <v>93</v>
      </c>
      <c r="D3" s="205">
        <v>62262</v>
      </c>
      <c r="E3" s="277">
        <f>D3/D5</f>
        <v>0.17836690377492</v>
      </c>
    </row>
    <row r="4" spans="2:5" ht="13.5" thickBot="1">
      <c r="B4" s="13"/>
      <c r="C4" s="342" t="s">
        <v>276</v>
      </c>
      <c r="D4" s="321">
        <v>62262</v>
      </c>
      <c r="E4" s="341">
        <f>D4/D5</f>
        <v>0.17836690377492</v>
      </c>
    </row>
    <row r="5" spans="2:5" ht="13.5" thickBot="1">
      <c r="B5" s="134"/>
      <c r="C5" s="147" t="s">
        <v>132</v>
      </c>
      <c r="D5" s="212">
        <v>349067</v>
      </c>
      <c r="E5" s="277">
        <f>D5/D5</f>
        <v>1</v>
      </c>
    </row>
    <row r="8" ht="13.5" thickBot="1"/>
    <row r="9" spans="2:5" ht="22.5" customHeight="1" thickBot="1">
      <c r="B9" s="124" t="s">
        <v>27</v>
      </c>
      <c r="C9" s="125" t="s">
        <v>5</v>
      </c>
      <c r="D9" s="126" t="s">
        <v>28</v>
      </c>
      <c r="E9" s="136" t="s">
        <v>29</v>
      </c>
    </row>
    <row r="10" spans="2:5" ht="12.75">
      <c r="B10" s="52">
        <v>1</v>
      </c>
      <c r="C10" s="49" t="s">
        <v>52</v>
      </c>
      <c r="D10" s="209">
        <v>115000</v>
      </c>
      <c r="E10" s="55">
        <f>SUM(D10/D17)</f>
        <v>0.32944964720239955</v>
      </c>
    </row>
    <row r="11" spans="2:5" ht="12.75">
      <c r="B11" s="53">
        <v>1</v>
      </c>
      <c r="C11" s="5" t="s">
        <v>60</v>
      </c>
      <c r="D11" s="201">
        <v>26573</v>
      </c>
      <c r="E11" s="56">
        <f>SUM(D11/D17)</f>
        <v>0.07612578674008141</v>
      </c>
    </row>
    <row r="12" spans="2:5" ht="12.75">
      <c r="B12" s="53">
        <v>2</v>
      </c>
      <c r="C12" s="5" t="s">
        <v>30</v>
      </c>
      <c r="D12" s="201">
        <v>51312</v>
      </c>
      <c r="E12" s="56">
        <f>SUM(D12/D17)</f>
        <v>0.14699756780216977</v>
      </c>
    </row>
    <row r="13" spans="2:5" ht="12.75">
      <c r="B13" s="53">
        <v>3</v>
      </c>
      <c r="C13" s="5" t="s">
        <v>54</v>
      </c>
      <c r="D13" s="201">
        <v>23000</v>
      </c>
      <c r="E13" s="56">
        <f>SUM(D13/D17)</f>
        <v>0.0658899294404799</v>
      </c>
    </row>
    <row r="14" spans="2:5" ht="12.75">
      <c r="B14" s="53">
        <v>4</v>
      </c>
      <c r="C14" s="5" t="s">
        <v>53</v>
      </c>
      <c r="D14" s="201">
        <v>70920</v>
      </c>
      <c r="E14" s="56">
        <f>SUM(D14/D17)</f>
        <v>0.20317016503994936</v>
      </c>
    </row>
    <row r="15" spans="2:5" ht="12.75">
      <c r="B15" s="171">
        <v>4</v>
      </c>
      <c r="C15" s="46" t="s">
        <v>140</v>
      </c>
      <c r="D15" s="203">
        <v>0</v>
      </c>
      <c r="E15" s="172">
        <f>SUM(D15/D17)</f>
        <v>0</v>
      </c>
    </row>
    <row r="16" spans="2:5" ht="13.5" thickBot="1">
      <c r="B16" s="54">
        <v>8</v>
      </c>
      <c r="C16" s="48" t="s">
        <v>277</v>
      </c>
      <c r="D16" s="206">
        <v>62262</v>
      </c>
      <c r="E16" s="57">
        <f>SUM(D16/D17)</f>
        <v>0.17836690377492</v>
      </c>
    </row>
    <row r="17" spans="2:5" ht="22.5" customHeight="1" thickBot="1">
      <c r="B17" s="50"/>
      <c r="C17" s="51" t="s">
        <v>153</v>
      </c>
      <c r="D17" s="210">
        <f>SUM(D10:D16)</f>
        <v>349067</v>
      </c>
      <c r="E17" s="137">
        <f>SUM(E10:E16)</f>
        <v>1</v>
      </c>
    </row>
    <row r="18" spans="2:5" ht="12.75" customHeight="1">
      <c r="B18" s="9"/>
      <c r="C18" s="10"/>
      <c r="D18" s="11"/>
      <c r="E18" s="12"/>
    </row>
    <row r="19" ht="12.75" customHeight="1"/>
  </sheetData>
  <printOptions horizontalCentered="1"/>
  <pageMargins left="0.7874015748031497" right="0.7874015748031497" top="1.968503937007874" bottom="0.984251968503937" header="0.5118110236220472" footer="0.5118110236220472"/>
  <pageSetup firstPageNumber="3" useFirstPageNumber="1" horizontalDpi="180" verticalDpi="180" orientation="portrait" paperSize="9" r:id="rId2"/>
  <headerFooter alignWithMargins="0">
    <oddHeader>&amp;C&amp;"Arial CE,Tučné"&amp;12ROZPOČET PRO ROK 2008 - Město Mariánské Lázně
&amp;16PŘÍJMY
&amp;Rv tis. Kč</oddHeader>
    <oddFooter>&amp;C&amp;P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72"/>
  <sheetViews>
    <sheetView workbookViewId="0" topLeftCell="A1">
      <selection activeCell="A1" sqref="A1"/>
    </sheetView>
  </sheetViews>
  <sheetFormatPr defaultColWidth="9.00390625" defaultRowHeight="12.75"/>
  <cols>
    <col min="2" max="2" width="53.00390625" style="0" bestFit="1" customWidth="1"/>
    <col min="3" max="3" width="12.75390625" style="0" customWidth="1"/>
    <col min="4" max="4" width="11.375" style="0" customWidth="1"/>
    <col min="6" max="6" width="15.25390625" style="0" customWidth="1"/>
  </cols>
  <sheetData>
    <row r="4" ht="13.5" thickBot="1"/>
    <row r="5" spans="1:4" ht="26.25" customHeight="1" thickBot="1">
      <c r="A5" s="3" t="s">
        <v>31</v>
      </c>
      <c r="B5" s="65" t="s">
        <v>5</v>
      </c>
      <c r="C5" s="4" t="s">
        <v>6</v>
      </c>
      <c r="D5" s="292" t="s">
        <v>194</v>
      </c>
    </row>
    <row r="6" spans="1:4" ht="13.5" thickBot="1">
      <c r="A6" s="89">
        <v>5</v>
      </c>
      <c r="B6" s="90" t="s">
        <v>120</v>
      </c>
      <c r="C6" s="227">
        <f>SUM(C7+C12+C17+C16+C22+C29+C34+C39+C43+C44+C45)</f>
        <v>272045</v>
      </c>
      <c r="D6" s="293">
        <f>SUM(C6/349067*100)</f>
        <v>77.93489502015373</v>
      </c>
    </row>
    <row r="7" spans="1:4" ht="12.75">
      <c r="A7" s="13"/>
      <c r="B7" s="66" t="s">
        <v>64</v>
      </c>
      <c r="C7" s="200">
        <f>SUM(C8:C11)</f>
        <v>50791</v>
      </c>
      <c r="D7" s="336">
        <f>SUM(C7/349067*100)</f>
        <v>14.550501766136586</v>
      </c>
    </row>
    <row r="8" spans="1:4" ht="12.75">
      <c r="A8" s="5" t="s">
        <v>9</v>
      </c>
      <c r="B8" s="67" t="s">
        <v>124</v>
      </c>
      <c r="C8" s="201">
        <v>37580</v>
      </c>
      <c r="D8" s="322">
        <f>SUM(C8/349067*100)</f>
        <v>10.765841514666239</v>
      </c>
    </row>
    <row r="9" spans="1:4" ht="12.75">
      <c r="A9" s="5"/>
      <c r="B9" s="67" t="s">
        <v>65</v>
      </c>
      <c r="C9" s="201">
        <v>9687.6</v>
      </c>
      <c r="D9" s="322">
        <f aca="true" t="shared" si="0" ref="D9:D15">SUM(C9/349067*100)</f>
        <v>2.775283828033014</v>
      </c>
    </row>
    <row r="10" spans="1:4" ht="12.75">
      <c r="A10" s="5"/>
      <c r="B10" s="67" t="s">
        <v>66</v>
      </c>
      <c r="C10" s="201">
        <v>3353.4</v>
      </c>
      <c r="D10" s="322">
        <f t="shared" si="0"/>
        <v>0.960675171242197</v>
      </c>
    </row>
    <row r="11" spans="1:4" ht="13.5" thickBot="1">
      <c r="A11" s="5"/>
      <c r="B11" s="67" t="s">
        <v>171</v>
      </c>
      <c r="C11" s="201">
        <v>170</v>
      </c>
      <c r="D11" s="322">
        <f t="shared" si="0"/>
        <v>0.04870125219513732</v>
      </c>
    </row>
    <row r="12" spans="1:4" ht="12.75">
      <c r="A12" s="5"/>
      <c r="B12" s="68" t="s">
        <v>67</v>
      </c>
      <c r="C12" s="202">
        <f>SUM(C13:C15)</f>
        <v>1860</v>
      </c>
      <c r="D12" s="336">
        <f>SUM(C12/349067*100)</f>
        <v>0.5328489946056201</v>
      </c>
    </row>
    <row r="13" spans="1:4" ht="12.75">
      <c r="A13" s="5" t="s">
        <v>9</v>
      </c>
      <c r="B13" s="67" t="s">
        <v>143</v>
      </c>
      <c r="C13" s="228">
        <v>580</v>
      </c>
      <c r="D13" s="322">
        <f t="shared" si="0"/>
        <v>0.166157213371645</v>
      </c>
    </row>
    <row r="14" spans="1:4" ht="12.75">
      <c r="A14" s="5"/>
      <c r="B14" s="67" t="s">
        <v>176</v>
      </c>
      <c r="C14" s="201">
        <v>1004</v>
      </c>
      <c r="D14" s="322">
        <f t="shared" si="0"/>
        <v>0.28762386590539923</v>
      </c>
    </row>
    <row r="15" spans="1:4" ht="12.75">
      <c r="A15" s="5"/>
      <c r="B15" s="67" t="s">
        <v>68</v>
      </c>
      <c r="C15" s="201">
        <v>276</v>
      </c>
      <c r="D15" s="322">
        <f t="shared" si="0"/>
        <v>0.07906791532857589</v>
      </c>
    </row>
    <row r="16" spans="1:4" ht="12.75">
      <c r="A16" s="5"/>
      <c r="B16" s="68" t="s">
        <v>69</v>
      </c>
      <c r="C16" s="202">
        <v>500</v>
      </c>
      <c r="D16" s="337">
        <f>SUM(C16/349067*100)</f>
        <v>0.14323897704452154</v>
      </c>
    </row>
    <row r="17" spans="1:4" ht="12.75">
      <c r="A17" s="5"/>
      <c r="B17" s="68" t="s">
        <v>70</v>
      </c>
      <c r="C17" s="202">
        <f>SUM(C18:C21)</f>
        <v>6820</v>
      </c>
      <c r="D17" s="337">
        <f>SUM(C17/349067*100)</f>
        <v>1.953779646887274</v>
      </c>
    </row>
    <row r="18" spans="1:4" ht="12.75">
      <c r="A18" s="5" t="s">
        <v>9</v>
      </c>
      <c r="B18" s="67" t="s">
        <v>230</v>
      </c>
      <c r="C18" s="201">
        <v>1520</v>
      </c>
      <c r="D18" s="322">
        <f aca="true" t="shared" si="1" ref="D18:D42">SUM(C18/349067*100)</f>
        <v>0.4354464902153455</v>
      </c>
    </row>
    <row r="19" spans="1:4" ht="12.75">
      <c r="A19" s="5"/>
      <c r="B19" s="67" t="s">
        <v>71</v>
      </c>
      <c r="C19" s="201">
        <v>4295</v>
      </c>
      <c r="D19" s="322">
        <f t="shared" si="1"/>
        <v>1.23042281281244</v>
      </c>
    </row>
    <row r="20" spans="1:4" ht="12.75">
      <c r="A20" s="5"/>
      <c r="B20" s="67" t="s">
        <v>72</v>
      </c>
      <c r="C20" s="201">
        <v>655</v>
      </c>
      <c r="D20" s="322">
        <f t="shared" si="1"/>
        <v>0.1876430599283232</v>
      </c>
    </row>
    <row r="21" spans="1:4" ht="12.75">
      <c r="A21" s="5"/>
      <c r="B21" s="67" t="s">
        <v>73</v>
      </c>
      <c r="C21" s="201">
        <v>350</v>
      </c>
      <c r="D21" s="322">
        <f t="shared" si="1"/>
        <v>0.10026728393116507</v>
      </c>
    </row>
    <row r="22" spans="1:4" ht="12.75">
      <c r="A22" s="5"/>
      <c r="B22" s="68" t="s">
        <v>74</v>
      </c>
      <c r="C22" s="202">
        <f>SUM(C23:C28)</f>
        <v>59933.2</v>
      </c>
      <c r="D22" s="337">
        <f>SUM(C22/349067*100)</f>
        <v>17.169540518009434</v>
      </c>
    </row>
    <row r="23" spans="1:4" ht="12.75">
      <c r="A23" s="5" t="s">
        <v>9</v>
      </c>
      <c r="B23" s="67" t="s">
        <v>155</v>
      </c>
      <c r="C23" s="201">
        <v>52914.2</v>
      </c>
      <c r="D23" s="322">
        <f t="shared" si="1"/>
        <v>15.158751758258443</v>
      </c>
    </row>
    <row r="24" spans="1:4" ht="12.75">
      <c r="A24" s="5"/>
      <c r="B24" s="67" t="s">
        <v>117</v>
      </c>
      <c r="C24" s="201">
        <v>1197</v>
      </c>
      <c r="D24" s="322">
        <f t="shared" si="1"/>
        <v>0.3429141110445846</v>
      </c>
    </row>
    <row r="25" spans="1:4" ht="12.75">
      <c r="A25" s="5"/>
      <c r="B25" s="67" t="s">
        <v>75</v>
      </c>
      <c r="C25" s="201">
        <v>2385</v>
      </c>
      <c r="D25" s="322">
        <f t="shared" si="1"/>
        <v>0.6832499205023678</v>
      </c>
    </row>
    <row r="26" spans="1:4" ht="12.75">
      <c r="A26" s="5"/>
      <c r="B26" s="67" t="s">
        <v>76</v>
      </c>
      <c r="C26" s="201">
        <v>1135</v>
      </c>
      <c r="D26" s="322">
        <f t="shared" si="1"/>
        <v>0.3251524778910639</v>
      </c>
    </row>
    <row r="27" spans="1:4" ht="12.75">
      <c r="A27" s="5"/>
      <c r="B27" s="67" t="s">
        <v>77</v>
      </c>
      <c r="C27" s="201">
        <v>901</v>
      </c>
      <c r="D27" s="322">
        <f t="shared" si="1"/>
        <v>0.25811663663422785</v>
      </c>
    </row>
    <row r="28" spans="1:4" ht="12.75">
      <c r="A28" s="5"/>
      <c r="B28" s="67" t="s">
        <v>78</v>
      </c>
      <c r="C28" s="201">
        <v>1401</v>
      </c>
      <c r="D28" s="322">
        <f t="shared" si="1"/>
        <v>0.40135561367874933</v>
      </c>
    </row>
    <row r="29" spans="1:4" ht="12.75">
      <c r="A29" s="60"/>
      <c r="B29" s="68" t="s">
        <v>79</v>
      </c>
      <c r="C29" s="202">
        <f>SUM(C30:C33)</f>
        <v>33029.6</v>
      </c>
      <c r="D29" s="337">
        <f>SUM(C29/349067*100)</f>
        <v>9.462252232379457</v>
      </c>
    </row>
    <row r="30" spans="1:4" ht="12.75">
      <c r="A30" s="5" t="s">
        <v>9</v>
      </c>
      <c r="B30" s="67" t="s">
        <v>80</v>
      </c>
      <c r="C30" s="201">
        <v>32326</v>
      </c>
      <c r="D30" s="322">
        <f t="shared" si="1"/>
        <v>9.260686343882407</v>
      </c>
    </row>
    <row r="31" spans="1:4" ht="12.75">
      <c r="A31" s="5"/>
      <c r="B31" s="67" t="s">
        <v>81</v>
      </c>
      <c r="C31" s="201">
        <v>250</v>
      </c>
      <c r="D31" s="322">
        <f t="shared" si="1"/>
        <v>0.07161948852226077</v>
      </c>
    </row>
    <row r="32" spans="1:4" ht="12.75">
      <c r="A32" s="5"/>
      <c r="B32" s="67" t="s">
        <v>179</v>
      </c>
      <c r="C32" s="201">
        <v>118.6</v>
      </c>
      <c r="D32" s="322">
        <f t="shared" si="1"/>
        <v>0.03397628535496051</v>
      </c>
    </row>
    <row r="33" spans="1:4" ht="12.75">
      <c r="A33" s="5"/>
      <c r="B33" s="67" t="s">
        <v>82</v>
      </c>
      <c r="C33" s="201">
        <v>335</v>
      </c>
      <c r="D33" s="322">
        <f t="shared" si="1"/>
        <v>0.09597011461982943</v>
      </c>
    </row>
    <row r="34" spans="1:4" ht="12.75">
      <c r="A34" s="62"/>
      <c r="B34" s="68" t="s">
        <v>83</v>
      </c>
      <c r="C34" s="202">
        <f>SUM(C35:C38)</f>
        <v>66562</v>
      </c>
      <c r="D34" s="337">
        <f>SUM(C34/349067*100)</f>
        <v>19.068545580074886</v>
      </c>
    </row>
    <row r="35" spans="1:4" ht="12.75">
      <c r="A35" s="63" t="s">
        <v>9</v>
      </c>
      <c r="B35" s="67" t="s">
        <v>84</v>
      </c>
      <c r="C35" s="228">
        <v>35515</v>
      </c>
      <c r="D35" s="322">
        <f t="shared" si="1"/>
        <v>10.174264539472365</v>
      </c>
    </row>
    <row r="36" spans="1:4" ht="12.75">
      <c r="A36" s="62"/>
      <c r="B36" s="67" t="s">
        <v>85</v>
      </c>
      <c r="C36" s="228">
        <v>11070</v>
      </c>
      <c r="D36" s="322">
        <f t="shared" si="1"/>
        <v>3.1713109517657068</v>
      </c>
    </row>
    <row r="37" spans="1:4" ht="12.75">
      <c r="A37" s="62"/>
      <c r="B37" s="67" t="s">
        <v>86</v>
      </c>
      <c r="C37" s="228">
        <v>8477</v>
      </c>
      <c r="D37" s="322">
        <f t="shared" si="1"/>
        <v>2.4284736168128185</v>
      </c>
    </row>
    <row r="38" spans="1:4" ht="12.75">
      <c r="A38" s="5"/>
      <c r="B38" s="67" t="s">
        <v>87</v>
      </c>
      <c r="C38" s="201">
        <v>11500</v>
      </c>
      <c r="D38" s="322">
        <f t="shared" si="1"/>
        <v>3.294496472023995</v>
      </c>
    </row>
    <row r="39" spans="1:4" ht="12.75">
      <c r="A39" s="63"/>
      <c r="B39" s="68" t="s">
        <v>88</v>
      </c>
      <c r="C39" s="202">
        <f>SUM(C40:C42)</f>
        <v>3042.2</v>
      </c>
      <c r="D39" s="337">
        <f>SUM(C39/349067*100)</f>
        <v>0.8715232319296868</v>
      </c>
    </row>
    <row r="40" spans="1:4" ht="12.75">
      <c r="A40" s="63" t="s">
        <v>9</v>
      </c>
      <c r="B40" s="67" t="s">
        <v>89</v>
      </c>
      <c r="C40" s="228">
        <v>2181</v>
      </c>
      <c r="D40" s="322">
        <f t="shared" si="1"/>
        <v>0.624808417868203</v>
      </c>
    </row>
    <row r="41" spans="1:7" ht="12.75">
      <c r="A41" s="5"/>
      <c r="B41" s="67" t="s">
        <v>90</v>
      </c>
      <c r="C41" s="228">
        <v>158</v>
      </c>
      <c r="D41" s="322">
        <f t="shared" si="1"/>
        <v>0.04526351674606881</v>
      </c>
      <c r="F41" t="s">
        <v>203</v>
      </c>
      <c r="G41">
        <v>0.23</v>
      </c>
    </row>
    <row r="42" spans="1:7" ht="12.75">
      <c r="A42" s="63"/>
      <c r="B42" s="67" t="s">
        <v>154</v>
      </c>
      <c r="C42" s="228">
        <v>703.2</v>
      </c>
      <c r="D42" s="322">
        <f t="shared" si="1"/>
        <v>0.2014512973154151</v>
      </c>
      <c r="F42" t="s">
        <v>202</v>
      </c>
      <c r="G42">
        <v>77.93</v>
      </c>
    </row>
    <row r="43" spans="1:7" ht="12.75">
      <c r="A43" s="63"/>
      <c r="B43" s="190" t="s">
        <v>178</v>
      </c>
      <c r="C43" s="229">
        <v>46220</v>
      </c>
      <c r="D43" s="337">
        <f>SUM(C43/349067*100)</f>
        <v>13.24101103799557</v>
      </c>
      <c r="F43" t="s">
        <v>204</v>
      </c>
      <c r="G43">
        <v>21.84</v>
      </c>
    </row>
    <row r="44" spans="1:4" ht="12.75">
      <c r="A44" s="62"/>
      <c r="B44" s="68" t="s">
        <v>177</v>
      </c>
      <c r="C44" s="202">
        <v>180</v>
      </c>
      <c r="D44" s="337">
        <f>SUM(C44/349067*100)</f>
        <v>0.05156603173602775</v>
      </c>
    </row>
    <row r="45" spans="1:4" ht="13.5" thickBot="1">
      <c r="A45" s="64"/>
      <c r="B45" s="69" t="s">
        <v>91</v>
      </c>
      <c r="C45" s="230">
        <v>3107</v>
      </c>
      <c r="D45" s="338">
        <f>SUM(C45/349067*100)</f>
        <v>0.8900870033546568</v>
      </c>
    </row>
    <row r="54" ht="13.5" thickBot="1"/>
    <row r="55" spans="1:4" ht="26.25" customHeight="1" thickBot="1">
      <c r="A55" s="3" t="s">
        <v>31</v>
      </c>
      <c r="B55" s="65" t="s">
        <v>5</v>
      </c>
      <c r="C55" s="4" t="s">
        <v>6</v>
      </c>
      <c r="D55" s="292" t="s">
        <v>194</v>
      </c>
    </row>
    <row r="56" spans="1:4" ht="13.5" customHeight="1" thickBot="1">
      <c r="A56" s="91">
        <v>6</v>
      </c>
      <c r="B56" s="92" t="s">
        <v>32</v>
      </c>
      <c r="C56" s="231">
        <v>76222</v>
      </c>
      <c r="D56" s="293">
        <f>SUM(C56/C69*100)</f>
        <v>21.83592261657504</v>
      </c>
    </row>
    <row r="57" spans="1:4" ht="12.75">
      <c r="A57" s="70"/>
      <c r="B57" s="71" t="s">
        <v>92</v>
      </c>
      <c r="C57" s="232">
        <f>SUM(C58:C62)</f>
        <v>76222</v>
      </c>
      <c r="D57" s="297">
        <f>SUM(C57/C69*100)</f>
        <v>21.83592261657504</v>
      </c>
    </row>
    <row r="58" spans="1:4" ht="12.75">
      <c r="A58" s="319" t="s">
        <v>50</v>
      </c>
      <c r="B58" s="320" t="s">
        <v>355</v>
      </c>
      <c r="C58" s="321">
        <v>891</v>
      </c>
      <c r="D58" s="322">
        <f>SUM(C58/C69*100)</f>
        <v>0.25525185709333736</v>
      </c>
    </row>
    <row r="59" spans="1:4" ht="12.75">
      <c r="A59" s="318"/>
      <c r="B59" s="320" t="s">
        <v>356</v>
      </c>
      <c r="C59" s="321">
        <v>67368</v>
      </c>
      <c r="D59" s="322">
        <f>SUM(C59/C69*100)</f>
        <v>19.299446811070652</v>
      </c>
    </row>
    <row r="60" spans="1:4" ht="12.75">
      <c r="A60" s="318"/>
      <c r="B60" s="320" t="s">
        <v>357</v>
      </c>
      <c r="C60" s="321">
        <v>363</v>
      </c>
      <c r="D60" s="322">
        <f>SUM(C60/C69*100)</f>
        <v>0.10399149733432264</v>
      </c>
    </row>
    <row r="61" spans="1:4" ht="12.75">
      <c r="A61" s="5"/>
      <c r="B61" s="67" t="s">
        <v>358</v>
      </c>
      <c r="C61" s="201">
        <v>250</v>
      </c>
      <c r="D61" s="294">
        <f>SUM(C61/C69*100)</f>
        <v>0.07161948852226077</v>
      </c>
    </row>
    <row r="62" spans="1:4" ht="13.5" thickBot="1">
      <c r="A62" s="355"/>
      <c r="B62" s="357" t="s">
        <v>369</v>
      </c>
      <c r="C62" s="356">
        <v>7350</v>
      </c>
      <c r="D62" s="294">
        <f>SUM(C62/C69*100)</f>
        <v>2.1056129625544666</v>
      </c>
    </row>
    <row r="63" spans="1:4" ht="17.25" customHeight="1" thickBot="1">
      <c r="A63" s="315"/>
      <c r="B63" s="316" t="s">
        <v>216</v>
      </c>
      <c r="C63" s="317">
        <f>SUM(C6+C56)</f>
        <v>348267</v>
      </c>
      <c r="D63" s="323">
        <f>SUM(C63/C69*100)</f>
        <v>99.77081763672876</v>
      </c>
    </row>
    <row r="64" spans="1:4" ht="17.25" customHeight="1">
      <c r="A64" s="325"/>
      <c r="B64" s="325"/>
      <c r="C64" s="328"/>
      <c r="D64" s="326"/>
    </row>
    <row r="65" spans="1:4" ht="17.25" customHeight="1" thickBot="1">
      <c r="A65" s="327"/>
      <c r="B65" s="327"/>
      <c r="C65" s="329"/>
      <c r="D65" s="324"/>
    </row>
    <row r="66" spans="1:4" ht="17.25" customHeight="1" thickBot="1">
      <c r="A66" s="3" t="s">
        <v>31</v>
      </c>
      <c r="B66" s="65" t="s">
        <v>5</v>
      </c>
      <c r="C66" s="4" t="s">
        <v>6</v>
      </c>
      <c r="D66" s="292" t="s">
        <v>194</v>
      </c>
    </row>
    <row r="67" spans="1:4" ht="15" customHeight="1" thickBot="1">
      <c r="A67" s="93">
        <v>8</v>
      </c>
      <c r="B67" s="92" t="s">
        <v>122</v>
      </c>
      <c r="C67" s="211">
        <f>SUM(C68:C68)</f>
        <v>800</v>
      </c>
      <c r="D67" s="295">
        <f>SUM(C67/C69*100)</f>
        <v>0.22918236327123445</v>
      </c>
    </row>
    <row r="68" spans="1:4" ht="13.5" thickBot="1">
      <c r="A68" s="49" t="s">
        <v>50</v>
      </c>
      <c r="B68" s="84" t="s">
        <v>51</v>
      </c>
      <c r="C68" s="209">
        <v>800</v>
      </c>
      <c r="D68" s="296">
        <f>SUM(C68/C69*100)</f>
        <v>0.22918236327123445</v>
      </c>
    </row>
    <row r="69" spans="1:4" ht="13.5" thickBot="1">
      <c r="A69" s="135"/>
      <c r="B69" s="298" t="s">
        <v>217</v>
      </c>
      <c r="C69" s="207">
        <f>SUM(C63+C67)</f>
        <v>349067</v>
      </c>
      <c r="D69" s="295">
        <f>SUM(C69/C69*100)</f>
        <v>100</v>
      </c>
    </row>
    <row r="70" spans="1:4" ht="12.75">
      <c r="A70" s="8"/>
      <c r="B70" s="6"/>
      <c r="C70" s="313"/>
      <c r="D70" s="314"/>
    </row>
    <row r="71" spans="1:4" ht="12.75">
      <c r="A71" s="8"/>
      <c r="B71" s="6"/>
      <c r="C71" s="313"/>
      <c r="D71" s="314"/>
    </row>
    <row r="72" spans="1:4" ht="12.75">
      <c r="A72" s="8"/>
      <c r="B72" s="6"/>
      <c r="C72" s="313"/>
      <c r="D72" s="3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horizontalDpi="180" verticalDpi="180" orientation="portrait" paperSize="9" r:id="rId2"/>
  <headerFooter alignWithMargins="0">
    <oddHeader>&amp;C&amp;"Arial CE,Tučné"&amp;12ROZPOČET PRO ROK 2008 - Město Mariánské Lázně
&amp;16VÝDAJE&amp;12
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51.625" style="0" customWidth="1"/>
    <col min="3" max="4" width="13.625" style="0" customWidth="1"/>
    <col min="6" max="6" width="33.625" style="0" bestFit="1" customWidth="1"/>
  </cols>
  <sheetData>
    <row r="1" spans="1:4" ht="13.5" thickBot="1">
      <c r="A1" s="305" t="s">
        <v>33</v>
      </c>
      <c r="B1" s="306" t="s">
        <v>5</v>
      </c>
      <c r="C1" s="307" t="s">
        <v>34</v>
      </c>
      <c r="D1" s="308" t="s">
        <v>61</v>
      </c>
    </row>
    <row r="2" spans="1:4" ht="13.5" thickBot="1">
      <c r="A2" s="58">
        <v>1012</v>
      </c>
      <c r="B2" s="34" t="s">
        <v>96</v>
      </c>
      <c r="C2" s="233">
        <f>SUM(C3:C4)</f>
        <v>965</v>
      </c>
      <c r="D2" s="35">
        <f>SUM(C2/C183)</f>
        <v>0.0035472072635041995</v>
      </c>
    </row>
    <row r="3" spans="1:4" ht="12.75">
      <c r="A3" s="103"/>
      <c r="B3" s="168" t="s">
        <v>218</v>
      </c>
      <c r="C3" s="234">
        <v>705</v>
      </c>
      <c r="D3" s="191">
        <f>SUM(C3/C183)</f>
        <v>0.0025914830267051406</v>
      </c>
    </row>
    <row r="4" spans="1:4" ht="13.5" thickBot="1">
      <c r="A4" s="73"/>
      <c r="B4" s="173" t="s">
        <v>283</v>
      </c>
      <c r="C4" s="235">
        <v>260</v>
      </c>
      <c r="D4" s="174">
        <f>SUM(C4/C183)</f>
        <v>0.000955724236799059</v>
      </c>
    </row>
    <row r="5" spans="1:4" ht="13.5" thickBot="1">
      <c r="A5" s="14">
        <v>1014</v>
      </c>
      <c r="B5" s="27" t="s">
        <v>55</v>
      </c>
      <c r="C5" s="236">
        <f>SUM(C6:C8)</f>
        <v>465</v>
      </c>
      <c r="D5" s="35">
        <f>SUM(C5/C183)</f>
        <v>0.0017092760388906247</v>
      </c>
    </row>
    <row r="6" spans="1:4" ht="12.75">
      <c r="A6" s="103"/>
      <c r="B6" s="28" t="s">
        <v>284</v>
      </c>
      <c r="C6" s="237">
        <v>315</v>
      </c>
      <c r="D6" s="36">
        <f>SUM(C6/C183)</f>
        <v>0.0011578966715065522</v>
      </c>
    </row>
    <row r="7" spans="1:4" ht="12.75">
      <c r="A7" s="77"/>
      <c r="B7" s="18" t="s">
        <v>285</v>
      </c>
      <c r="C7" s="238">
        <v>30</v>
      </c>
      <c r="D7" s="38">
        <f>SUM(C7/C183)</f>
        <v>0.0001102758734768145</v>
      </c>
    </row>
    <row r="8" spans="1:4" ht="13.5" thickBot="1">
      <c r="A8" s="75"/>
      <c r="B8" s="29" t="s">
        <v>286</v>
      </c>
      <c r="C8" s="239">
        <v>120</v>
      </c>
      <c r="D8" s="37">
        <f>SUM(C8/C183)</f>
        <v>0.000441103493907258</v>
      </c>
    </row>
    <row r="9" spans="1:4" ht="13.5" thickBot="1">
      <c r="A9" s="33">
        <v>1036</v>
      </c>
      <c r="B9" s="156" t="s">
        <v>231</v>
      </c>
      <c r="C9" s="242">
        <v>50</v>
      </c>
      <c r="D9" s="330">
        <f>SUM(C9/C183)</f>
        <v>0.0001837931224613575</v>
      </c>
    </row>
    <row r="10" spans="1:4" ht="13.5" thickBot="1">
      <c r="A10" s="14">
        <v>1037</v>
      </c>
      <c r="B10" s="27" t="s">
        <v>191</v>
      </c>
      <c r="C10" s="236">
        <v>490</v>
      </c>
      <c r="D10" s="35">
        <f>SUM(C10/C183)</f>
        <v>0.0018011726001213035</v>
      </c>
    </row>
    <row r="11" spans="1:4" ht="13.5" thickBot="1">
      <c r="A11" s="73">
        <v>2212</v>
      </c>
      <c r="B11" s="26" t="s">
        <v>108</v>
      </c>
      <c r="C11" s="240">
        <f>SUM(C12:C13)</f>
        <v>23000</v>
      </c>
      <c r="D11" s="35">
        <f>SUM(C11/C183)</f>
        <v>0.08454483633222445</v>
      </c>
    </row>
    <row r="12" spans="1:4" ht="12.75">
      <c r="A12" s="74"/>
      <c r="B12" s="28" t="s">
        <v>287</v>
      </c>
      <c r="C12" s="237">
        <v>15500</v>
      </c>
      <c r="D12" s="36">
        <f>SUM(C12/C183)</f>
        <v>0.05697586796302082</v>
      </c>
    </row>
    <row r="13" spans="1:4" ht="13.5" thickBot="1">
      <c r="A13" s="75"/>
      <c r="B13" s="29" t="s">
        <v>288</v>
      </c>
      <c r="C13" s="241">
        <v>7500</v>
      </c>
      <c r="D13" s="37">
        <f>SUM(C13/C183)</f>
        <v>0.027568968369203625</v>
      </c>
    </row>
    <row r="14" spans="1:4" ht="13.5" thickBot="1">
      <c r="A14" s="76">
        <v>2219</v>
      </c>
      <c r="B14" s="156" t="s">
        <v>192</v>
      </c>
      <c r="C14" s="242">
        <v>208</v>
      </c>
      <c r="D14" s="163">
        <f>SUM(C14/C183)</f>
        <v>0.0007645793894392472</v>
      </c>
    </row>
    <row r="15" spans="1:4" ht="13.5" thickBot="1">
      <c r="A15" s="76">
        <v>2229</v>
      </c>
      <c r="B15" s="156" t="s">
        <v>146</v>
      </c>
      <c r="C15" s="242">
        <v>50</v>
      </c>
      <c r="D15" s="163">
        <f>SUM(C15/C183)</f>
        <v>0.0001837931224613575</v>
      </c>
    </row>
    <row r="16" spans="1:4" ht="13.5" thickBot="1">
      <c r="A16" s="76">
        <v>3599</v>
      </c>
      <c r="B16" s="156" t="s">
        <v>137</v>
      </c>
      <c r="C16" s="242">
        <v>9</v>
      </c>
      <c r="D16" s="163">
        <f>SUM(C16/C183)</f>
        <v>3.308276204304435E-05</v>
      </c>
    </row>
    <row r="17" spans="1:4" ht="13.5" thickBot="1">
      <c r="A17" s="58">
        <v>3631</v>
      </c>
      <c r="B17" s="27" t="s">
        <v>41</v>
      </c>
      <c r="C17" s="236">
        <f>SUM(C18:C19)</f>
        <v>7550</v>
      </c>
      <c r="D17" s="35">
        <f>SUM(C17/C183)</f>
        <v>0.02775276149166498</v>
      </c>
    </row>
    <row r="18" spans="1:4" ht="12.75">
      <c r="A18" s="78"/>
      <c r="B18" s="17" t="s">
        <v>289</v>
      </c>
      <c r="C18" s="243">
        <v>3450</v>
      </c>
      <c r="D18" s="41">
        <f>SUM(C18/C183)</f>
        <v>0.012681725449833666</v>
      </c>
    </row>
    <row r="19" spans="1:4" ht="13.5" thickBot="1">
      <c r="A19" s="75"/>
      <c r="B19" s="29" t="s">
        <v>290</v>
      </c>
      <c r="C19" s="241">
        <v>4100</v>
      </c>
      <c r="D19" s="37">
        <f>SUM(C19/C183)</f>
        <v>0.015071036041831314</v>
      </c>
    </row>
    <row r="20" spans="1:4" ht="13.5" thickBot="1">
      <c r="A20" s="76">
        <v>2310</v>
      </c>
      <c r="B20" s="19" t="s">
        <v>36</v>
      </c>
      <c r="C20" s="244">
        <v>0</v>
      </c>
      <c r="D20" s="35">
        <f>SUM(C20/C183)</f>
        <v>0</v>
      </c>
    </row>
    <row r="21" spans="1:4" ht="13.5" thickBot="1">
      <c r="A21" s="14">
        <v>2329</v>
      </c>
      <c r="B21" s="27" t="s">
        <v>97</v>
      </c>
      <c r="C21" s="236">
        <v>450</v>
      </c>
      <c r="D21" s="35">
        <f>SUM(C21/C183)</f>
        <v>0.0016541381021522176</v>
      </c>
    </row>
    <row r="22" spans="1:4" ht="13.5" thickBot="1">
      <c r="A22" s="14">
        <v>3421</v>
      </c>
      <c r="B22" s="27" t="s">
        <v>158</v>
      </c>
      <c r="C22" s="236">
        <v>50</v>
      </c>
      <c r="D22" s="35">
        <f>SUM(C22/C183)</f>
        <v>0.0001837931224613575</v>
      </c>
    </row>
    <row r="23" spans="1:4" ht="13.5" thickBot="1">
      <c r="A23" s="14">
        <v>3745</v>
      </c>
      <c r="B23" s="27" t="s">
        <v>109</v>
      </c>
      <c r="C23" s="236">
        <f>SUM(C24:C27)</f>
        <v>14720</v>
      </c>
      <c r="D23" s="35">
        <f>SUM(C23/C183)</f>
        <v>0.05410869525262365</v>
      </c>
    </row>
    <row r="24" spans="1:4" ht="12.75">
      <c r="A24" s="74"/>
      <c r="B24" s="28" t="s">
        <v>291</v>
      </c>
      <c r="C24" s="237">
        <v>125</v>
      </c>
      <c r="D24" s="36">
        <f>SUM(C24/C183)</f>
        <v>0.00045948280615339376</v>
      </c>
    </row>
    <row r="25" spans="1:4" ht="12.75">
      <c r="A25" s="77"/>
      <c r="B25" s="18" t="s">
        <v>292</v>
      </c>
      <c r="C25" s="245">
        <v>14300</v>
      </c>
      <c r="D25" s="38">
        <f>SUM(C25/C183)</f>
        <v>0.052564833023948244</v>
      </c>
    </row>
    <row r="26" spans="1:4" ht="12.75">
      <c r="A26" s="77"/>
      <c r="B26" s="18" t="s">
        <v>293</v>
      </c>
      <c r="C26" s="245">
        <v>220</v>
      </c>
      <c r="D26" s="38">
        <f>SUM(C26/C183)</f>
        <v>0.000808689738829973</v>
      </c>
    </row>
    <row r="27" spans="1:4" ht="12.75">
      <c r="A27" s="77"/>
      <c r="B27" s="18" t="s">
        <v>294</v>
      </c>
      <c r="C27" s="245">
        <v>75</v>
      </c>
      <c r="D27" s="38">
        <f>SUM(C27/C183)</f>
        <v>0.0002756896836920362</v>
      </c>
    </row>
    <row r="28" spans="1:4" ht="13.5" thickBot="1">
      <c r="A28" s="33">
        <v>3716</v>
      </c>
      <c r="B28" s="156" t="s">
        <v>159</v>
      </c>
      <c r="C28" s="242">
        <v>0</v>
      </c>
      <c r="D28" s="169">
        <f>SUM(C28/C183)</f>
        <v>0</v>
      </c>
    </row>
    <row r="29" spans="1:4" ht="13.5" thickBot="1">
      <c r="A29" s="14" t="s">
        <v>126</v>
      </c>
      <c r="B29" s="27" t="s">
        <v>101</v>
      </c>
      <c r="C29" s="236">
        <f>SUM(C30:C37)</f>
        <v>8876</v>
      </c>
      <c r="D29" s="35">
        <f>SUM(C29/C183)</f>
        <v>0.03262695509934018</v>
      </c>
    </row>
    <row r="30" spans="1:4" ht="12.75">
      <c r="A30" s="78"/>
      <c r="B30" s="32" t="s">
        <v>295</v>
      </c>
      <c r="C30" s="246">
        <v>226</v>
      </c>
      <c r="D30" s="192">
        <f>SUM(C30/C183)</f>
        <v>0.0008307449135253359</v>
      </c>
    </row>
    <row r="31" spans="1:4" ht="12.75">
      <c r="A31" s="77"/>
      <c r="B31" s="30" t="s">
        <v>296</v>
      </c>
      <c r="C31" s="247">
        <v>1450</v>
      </c>
      <c r="D31" s="193">
        <f>SUM(C31/C183)</f>
        <v>0.005330000551379367</v>
      </c>
    </row>
    <row r="32" spans="1:4" ht="12.75">
      <c r="A32" s="77"/>
      <c r="B32" s="30" t="s">
        <v>297</v>
      </c>
      <c r="C32" s="247">
        <v>2430</v>
      </c>
      <c r="D32" s="193">
        <f>SUM(C32/C183)</f>
        <v>0.008932345751621974</v>
      </c>
    </row>
    <row r="33" spans="1:4" ht="12.75">
      <c r="A33" s="79"/>
      <c r="B33" s="96" t="s">
        <v>298</v>
      </c>
      <c r="C33" s="248">
        <v>4160</v>
      </c>
      <c r="D33" s="193">
        <f>SUM(C33/C183)</f>
        <v>0.015291587788784944</v>
      </c>
    </row>
    <row r="34" spans="1:4" ht="12.75">
      <c r="A34" s="79"/>
      <c r="B34" s="96" t="s">
        <v>299</v>
      </c>
      <c r="C34" s="248">
        <v>110</v>
      </c>
      <c r="D34" s="194">
        <f>SUM(C34/C183)</f>
        <v>0.0004043448694149865</v>
      </c>
    </row>
    <row r="35" spans="1:4" ht="12.75">
      <c r="A35" s="79"/>
      <c r="B35" s="96" t="s">
        <v>300</v>
      </c>
      <c r="C35" s="248">
        <v>100</v>
      </c>
      <c r="D35" s="194">
        <f>SUM(C35/C183)</f>
        <v>0.000367586244922715</v>
      </c>
    </row>
    <row r="36" spans="1:4" ht="12.75">
      <c r="A36" s="79"/>
      <c r="B36" s="96" t="s">
        <v>301</v>
      </c>
      <c r="C36" s="248">
        <v>300</v>
      </c>
      <c r="D36" s="194">
        <f>SUM(C36/C183)</f>
        <v>0.0011027587347681449</v>
      </c>
    </row>
    <row r="37" spans="1:4" ht="13.5" thickBot="1">
      <c r="A37" s="79"/>
      <c r="B37" s="96" t="s">
        <v>302</v>
      </c>
      <c r="C37" s="248">
        <v>100</v>
      </c>
      <c r="D37" s="194">
        <f>SUM(C37/C183)</f>
        <v>0.000367586244922715</v>
      </c>
    </row>
    <row r="38" spans="1:4" ht="13.5" thickBot="1">
      <c r="A38" s="58">
        <v>3749</v>
      </c>
      <c r="B38" s="141" t="s">
        <v>125</v>
      </c>
      <c r="C38" s="249">
        <v>150</v>
      </c>
      <c r="D38" s="35">
        <f>SUM(C38/C183)</f>
        <v>0.0005513793673840724</v>
      </c>
    </row>
    <row r="39" spans="1:4" ht="13.5" thickBot="1">
      <c r="A39" s="58">
        <v>3739</v>
      </c>
      <c r="B39" s="141" t="s">
        <v>145</v>
      </c>
      <c r="C39" s="236">
        <v>20</v>
      </c>
      <c r="D39" s="35">
        <f>SUM(C39/C183)</f>
        <v>7.351724898454299E-05</v>
      </c>
    </row>
    <row r="40" spans="1:4" ht="13.5" thickBot="1">
      <c r="A40" s="76">
        <v>3753</v>
      </c>
      <c r="B40" s="141" t="s">
        <v>139</v>
      </c>
      <c r="C40" s="236">
        <v>10</v>
      </c>
      <c r="D40" s="35">
        <f>SUM(C40/C183)</f>
        <v>3.6758624492271496E-05</v>
      </c>
    </row>
    <row r="41" spans="1:4" ht="13.5" thickBot="1">
      <c r="A41" s="76">
        <v>3769</v>
      </c>
      <c r="B41" s="141" t="s">
        <v>144</v>
      </c>
      <c r="C41" s="236">
        <v>25</v>
      </c>
      <c r="D41" s="35">
        <f>SUM(C41/C183)</f>
        <v>9.189656123067875E-05</v>
      </c>
    </row>
    <row r="42" spans="1:4" ht="13.5" thickBot="1">
      <c r="A42" s="33">
        <v>2221</v>
      </c>
      <c r="B42" s="19" t="s">
        <v>141</v>
      </c>
      <c r="C42" s="244">
        <v>11500</v>
      </c>
      <c r="D42" s="35">
        <f>SUM(C42/C183)</f>
        <v>0.04227241816611223</v>
      </c>
    </row>
    <row r="43" spans="1:4" ht="13.5" thickBot="1">
      <c r="A43" s="14"/>
      <c r="B43" s="27" t="s">
        <v>229</v>
      </c>
      <c r="C43" s="236">
        <f>SUM(C44:C62)</f>
        <v>42063</v>
      </c>
      <c r="D43" s="35">
        <f>SUM(C43/C183)</f>
        <v>0.1546178022018416</v>
      </c>
    </row>
    <row r="44" spans="1:4" ht="12.75">
      <c r="A44" s="105">
        <v>3111</v>
      </c>
      <c r="B44" s="148" t="s">
        <v>219</v>
      </c>
      <c r="C44" s="255">
        <v>1224</v>
      </c>
      <c r="D44" s="159">
        <f>SUM(C44/C183)</f>
        <v>0.0044992556378540315</v>
      </c>
    </row>
    <row r="45" spans="1:4" ht="12.75">
      <c r="A45" s="85">
        <v>3111</v>
      </c>
      <c r="B45" s="32" t="s">
        <v>232</v>
      </c>
      <c r="C45" s="246">
        <v>932</v>
      </c>
      <c r="D45" s="102">
        <f>SUM(C45/C183)</f>
        <v>0.0034259038026797036</v>
      </c>
    </row>
    <row r="46" spans="1:4" ht="12.75">
      <c r="A46" s="85">
        <v>3111</v>
      </c>
      <c r="B46" s="32" t="s">
        <v>233</v>
      </c>
      <c r="C46" s="246">
        <v>915</v>
      </c>
      <c r="D46" s="102">
        <f>SUM(C46/C183)</f>
        <v>0.0033634141410428422</v>
      </c>
    </row>
    <row r="47" spans="1:4" ht="12.75">
      <c r="A47" s="85">
        <v>3111</v>
      </c>
      <c r="B47" s="32" t="s">
        <v>234</v>
      </c>
      <c r="C47" s="246">
        <v>1174</v>
      </c>
      <c r="D47" s="102">
        <f>SUM(C47/C183)</f>
        <v>0.004315462515392674</v>
      </c>
    </row>
    <row r="48" spans="1:4" ht="12.75">
      <c r="A48" s="85">
        <v>3111</v>
      </c>
      <c r="B48" s="32" t="s">
        <v>235</v>
      </c>
      <c r="C48" s="246">
        <v>871</v>
      </c>
      <c r="D48" s="102">
        <f>SUM(C48/C183)</f>
        <v>0.0032016761932768477</v>
      </c>
    </row>
    <row r="49" spans="1:4" ht="12.75">
      <c r="A49" s="86">
        <v>3113</v>
      </c>
      <c r="B49" s="30" t="s">
        <v>236</v>
      </c>
      <c r="C49" s="247">
        <v>6364</v>
      </c>
      <c r="D49" s="94">
        <f>SUM(C49/C183)</f>
        <v>0.023393188626881584</v>
      </c>
    </row>
    <row r="50" spans="1:4" ht="12.75">
      <c r="A50" s="86">
        <v>3113</v>
      </c>
      <c r="B50" s="30" t="s">
        <v>237</v>
      </c>
      <c r="C50" s="247">
        <v>2830</v>
      </c>
      <c r="D50" s="94">
        <f>SUM(C50/C183)</f>
        <v>0.010402690731312834</v>
      </c>
    </row>
    <row r="51" spans="1:4" ht="12.75">
      <c r="A51" s="86">
        <v>3113</v>
      </c>
      <c r="B51" s="30" t="s">
        <v>238</v>
      </c>
      <c r="C51" s="247">
        <v>6030</v>
      </c>
      <c r="D51" s="94">
        <f>SUM(C51/C183)</f>
        <v>0.022165450568839715</v>
      </c>
    </row>
    <row r="52" spans="1:4" ht="12.75">
      <c r="A52" s="86">
        <v>3114</v>
      </c>
      <c r="B52" s="30" t="s">
        <v>239</v>
      </c>
      <c r="C52" s="247">
        <v>2165</v>
      </c>
      <c r="D52" s="94">
        <f>SUM(C52/C183)</f>
        <v>0.007958242202576779</v>
      </c>
    </row>
    <row r="53" spans="1:4" ht="12.75">
      <c r="A53" s="86">
        <v>3231</v>
      </c>
      <c r="B53" s="30" t="s">
        <v>220</v>
      </c>
      <c r="C53" s="247">
        <v>2100</v>
      </c>
      <c r="D53" s="94">
        <f>SUM(C53/C183)</f>
        <v>0.007719311143377015</v>
      </c>
    </row>
    <row r="54" spans="1:4" ht="13.5" thickBot="1">
      <c r="A54" s="106">
        <v>3314</v>
      </c>
      <c r="B54" s="144" t="s">
        <v>222</v>
      </c>
      <c r="C54" s="250">
        <v>4915</v>
      </c>
      <c r="D54" s="309">
        <f>SUM(C54/C183)</f>
        <v>0.01806686393795144</v>
      </c>
    </row>
    <row r="55" spans="1:4" ht="12.75">
      <c r="A55" s="151"/>
      <c r="B55" s="160"/>
      <c r="C55" s="161"/>
      <c r="D55" s="162"/>
    </row>
    <row r="56" spans="1:4" ht="12.75">
      <c r="A56" s="151"/>
      <c r="B56" s="160"/>
      <c r="C56" s="161"/>
      <c r="D56" s="162"/>
    </row>
    <row r="57" spans="1:4" ht="13.5" thickBot="1">
      <c r="A57" s="151"/>
      <c r="B57" s="160"/>
      <c r="C57" s="161"/>
      <c r="D57" s="162"/>
    </row>
    <row r="58" spans="1:4" ht="13.5" thickBot="1">
      <c r="A58" s="301" t="s">
        <v>33</v>
      </c>
      <c r="B58" s="302" t="s">
        <v>5</v>
      </c>
      <c r="C58" s="116" t="s">
        <v>34</v>
      </c>
      <c r="D58" s="303" t="s">
        <v>61</v>
      </c>
    </row>
    <row r="59" spans="1:4" ht="12.75">
      <c r="A59" s="86">
        <v>3315</v>
      </c>
      <c r="B59" s="30" t="s">
        <v>221</v>
      </c>
      <c r="C59" s="247">
        <v>3200</v>
      </c>
      <c r="D59" s="94">
        <f>SUM(C59/C183)</f>
        <v>0.01176275983752688</v>
      </c>
    </row>
    <row r="60" spans="1:4" ht="12.75">
      <c r="A60" s="86">
        <v>3421</v>
      </c>
      <c r="B60" s="30" t="s">
        <v>223</v>
      </c>
      <c r="C60" s="247">
        <v>1795</v>
      </c>
      <c r="D60" s="94">
        <f>SUM(C60/C183)</f>
        <v>0.006598173096362734</v>
      </c>
    </row>
    <row r="61" spans="1:4" ht="12.75">
      <c r="A61" s="86">
        <v>4354</v>
      </c>
      <c r="B61" s="30" t="s">
        <v>103</v>
      </c>
      <c r="C61" s="247">
        <v>6800</v>
      </c>
      <c r="D61" s="94">
        <f>SUM(C61/C183)</f>
        <v>0.02499586465474462</v>
      </c>
    </row>
    <row r="62" spans="1:4" ht="13.5" thickBot="1">
      <c r="A62" s="106">
        <v>4357</v>
      </c>
      <c r="B62" s="144" t="s">
        <v>243</v>
      </c>
      <c r="C62" s="250">
        <v>748</v>
      </c>
      <c r="D62" s="145">
        <f>SUM(C62/C183)</f>
        <v>0.002749545112021908</v>
      </c>
    </row>
    <row r="63" spans="1:4" ht="13.5" thickBot="1">
      <c r="A63" s="14" t="s">
        <v>133</v>
      </c>
      <c r="B63" s="27" t="s">
        <v>110</v>
      </c>
      <c r="C63" s="236">
        <f>SUM(C64:C64)</f>
        <v>5</v>
      </c>
      <c r="D63" s="35">
        <f>SUM(C64/C183)</f>
        <v>1.8379312246135748E-05</v>
      </c>
    </row>
    <row r="64" spans="1:4" ht="13.5" thickBot="1">
      <c r="A64" s="85">
        <v>3119</v>
      </c>
      <c r="B64" s="17" t="s">
        <v>303</v>
      </c>
      <c r="C64" s="243">
        <v>5</v>
      </c>
      <c r="D64" s="41">
        <f>SUM(C64/C183)</f>
        <v>1.8379312246135748E-05</v>
      </c>
    </row>
    <row r="65" spans="1:4" ht="13.5" thickBot="1">
      <c r="A65" s="58">
        <v>2141</v>
      </c>
      <c r="B65" s="27" t="s">
        <v>160</v>
      </c>
      <c r="C65" s="249">
        <f>SUM(C66:C66)</f>
        <v>30</v>
      </c>
      <c r="D65" s="35">
        <f>SUM(C65/C183)</f>
        <v>0.0001102758734768145</v>
      </c>
    </row>
    <row r="66" spans="1:4" ht="13.5" thickBot="1">
      <c r="A66" s="177"/>
      <c r="B66" s="179" t="s">
        <v>304</v>
      </c>
      <c r="C66" s="251">
        <v>30</v>
      </c>
      <c r="D66" s="195">
        <f>SUM(C66/C183)</f>
        <v>0.0001102758734768145</v>
      </c>
    </row>
    <row r="67" spans="1:4" ht="13.5" thickBot="1">
      <c r="A67" s="177">
        <v>2143</v>
      </c>
      <c r="B67" s="180" t="s">
        <v>165</v>
      </c>
      <c r="C67" s="252">
        <f>SUM(C68:C69)</f>
        <v>1125</v>
      </c>
      <c r="D67" s="178">
        <f>SUM(C67/C183)</f>
        <v>0.0041353452553805434</v>
      </c>
    </row>
    <row r="68" spans="1:4" ht="12.75">
      <c r="A68" s="74"/>
      <c r="B68" s="148" t="s">
        <v>279</v>
      </c>
      <c r="C68" s="253">
        <v>525</v>
      </c>
      <c r="D68" s="191">
        <f>SUM(C68/C183)</f>
        <v>0.0019298277858442537</v>
      </c>
    </row>
    <row r="69" spans="1:4" ht="13.5" thickBot="1">
      <c r="A69" s="76"/>
      <c r="B69" s="142" t="s">
        <v>280</v>
      </c>
      <c r="C69" s="254">
        <v>600</v>
      </c>
      <c r="D69" s="169">
        <f>SUM(C69/C183)</f>
        <v>0.0022055174695362898</v>
      </c>
    </row>
    <row r="70" spans="1:4" ht="13.5" thickBot="1">
      <c r="A70" s="33" t="s">
        <v>134</v>
      </c>
      <c r="B70" s="19" t="s">
        <v>127</v>
      </c>
      <c r="C70" s="244">
        <f>SUM(C71:C75)</f>
        <v>15051</v>
      </c>
      <c r="D70" s="149">
        <f>SUM(C70/C183)</f>
        <v>0.05532540572331783</v>
      </c>
    </row>
    <row r="71" spans="1:4" ht="12.75">
      <c r="A71" s="105">
        <v>3319</v>
      </c>
      <c r="B71" s="148" t="s">
        <v>281</v>
      </c>
      <c r="C71" s="255">
        <v>5015</v>
      </c>
      <c r="D71" s="191">
        <f>SUM(C71/C183)</f>
        <v>0.01843445018287416</v>
      </c>
    </row>
    <row r="72" spans="1:4" ht="12.75">
      <c r="A72" s="219">
        <v>3313</v>
      </c>
      <c r="B72" s="32" t="s">
        <v>364</v>
      </c>
      <c r="C72" s="256">
        <v>320</v>
      </c>
      <c r="D72" s="192">
        <f>SUM(C72/C183)</f>
        <v>0.0011762759837526879</v>
      </c>
    </row>
    <row r="73" spans="1:4" ht="12.75">
      <c r="A73" s="150">
        <v>3319</v>
      </c>
      <c r="B73" s="30" t="s">
        <v>195</v>
      </c>
      <c r="C73" s="257">
        <v>1785</v>
      </c>
      <c r="D73" s="193">
        <f>SUM(C73/C183)</f>
        <v>0.006561414471870463</v>
      </c>
    </row>
    <row r="74" spans="1:4" ht="12.75">
      <c r="A74" s="167">
        <v>3319</v>
      </c>
      <c r="B74" s="96" t="s">
        <v>282</v>
      </c>
      <c r="C74" s="258">
        <v>731</v>
      </c>
      <c r="D74" s="194">
        <f>SUM(C74/C183)</f>
        <v>0.002687055450385047</v>
      </c>
    </row>
    <row r="75" spans="1:4" ht="13.5" thickBot="1">
      <c r="A75" s="167">
        <v>3312</v>
      </c>
      <c r="B75" s="96" t="s">
        <v>368</v>
      </c>
      <c r="C75" s="258">
        <v>7200</v>
      </c>
      <c r="D75" s="194">
        <f>SUM(C75/C183)</f>
        <v>0.02646620963443548</v>
      </c>
    </row>
    <row r="76" spans="1:4" ht="13.5" thickBot="1">
      <c r="A76" s="14" t="s">
        <v>161</v>
      </c>
      <c r="B76" s="27" t="s">
        <v>99</v>
      </c>
      <c r="C76" s="236">
        <f>SUM(C77:C83)</f>
        <v>7490</v>
      </c>
      <c r="D76" s="35">
        <f>SUM(C76/C183)</f>
        <v>0.027532209744711354</v>
      </c>
    </row>
    <row r="77" spans="1:4" ht="12.75">
      <c r="A77" s="181">
        <v>3419</v>
      </c>
      <c r="B77" s="32" t="s">
        <v>305</v>
      </c>
      <c r="C77" s="256">
        <v>100</v>
      </c>
      <c r="D77" s="39">
        <f>SUM(C77/C183)</f>
        <v>0.000367586244922715</v>
      </c>
    </row>
    <row r="78" spans="1:4" ht="12.75">
      <c r="A78" s="181">
        <v>3419</v>
      </c>
      <c r="B78" s="32" t="s">
        <v>224</v>
      </c>
      <c r="C78" s="256">
        <v>500</v>
      </c>
      <c r="D78" s="39">
        <f>SUM(C78/C183)</f>
        <v>0.001837931224613575</v>
      </c>
    </row>
    <row r="79" spans="1:4" ht="12.75">
      <c r="A79" s="181">
        <v>3412</v>
      </c>
      <c r="B79" s="32" t="s">
        <v>306</v>
      </c>
      <c r="C79" s="256">
        <v>590</v>
      </c>
      <c r="D79" s="39">
        <f>SUM(C79/C183)</f>
        <v>0.0021687588450440185</v>
      </c>
    </row>
    <row r="80" spans="1:4" ht="12.75">
      <c r="A80" s="181">
        <v>3412</v>
      </c>
      <c r="B80" s="32" t="s">
        <v>365</v>
      </c>
      <c r="C80" s="256">
        <v>300</v>
      </c>
      <c r="D80" s="39">
        <f>SUM(C80/C183)</f>
        <v>0.0011027587347681449</v>
      </c>
    </row>
    <row r="81" spans="1:4" ht="12.75">
      <c r="A81" s="182">
        <v>3419</v>
      </c>
      <c r="B81" s="30" t="s">
        <v>172</v>
      </c>
      <c r="C81" s="257">
        <v>3300</v>
      </c>
      <c r="D81" s="40">
        <f>SUM(C81/C183)</f>
        <v>0.012130346082449594</v>
      </c>
    </row>
    <row r="82" spans="1:4" ht="12.75">
      <c r="A82" s="182">
        <v>3419</v>
      </c>
      <c r="B82" s="30" t="s">
        <v>225</v>
      </c>
      <c r="C82" s="257">
        <v>2500</v>
      </c>
      <c r="D82" s="40">
        <f>SUM(C82/C183)</f>
        <v>0.009189656123067875</v>
      </c>
    </row>
    <row r="83" spans="1:4" ht="13.5" thickBot="1">
      <c r="A83" s="331">
        <v>3429</v>
      </c>
      <c r="B83" s="198" t="s">
        <v>367</v>
      </c>
      <c r="C83" s="332">
        <v>200</v>
      </c>
      <c r="D83" s="39">
        <f>SUM(C83/C183)</f>
        <v>0.00073517248984543</v>
      </c>
    </row>
    <row r="84" spans="1:4" ht="13.5" thickBot="1">
      <c r="A84" s="222">
        <v>3522</v>
      </c>
      <c r="B84" s="164" t="s">
        <v>193</v>
      </c>
      <c r="C84" s="259">
        <v>2150</v>
      </c>
      <c r="D84" s="223">
        <f>SUM(C84/C183)</f>
        <v>0.007903104265838371</v>
      </c>
    </row>
    <row r="85" spans="1:4" ht="13.5" thickBot="1">
      <c r="A85" s="14">
        <v>3635</v>
      </c>
      <c r="B85" s="27" t="s">
        <v>240</v>
      </c>
      <c r="C85" s="236">
        <v>730</v>
      </c>
      <c r="D85" s="35">
        <f>SUM(C85/C183)</f>
        <v>0.0026833795879358194</v>
      </c>
    </row>
    <row r="86" spans="1:4" ht="13.5" thickBot="1">
      <c r="A86" s="14" t="s">
        <v>130</v>
      </c>
      <c r="B86" s="27" t="s">
        <v>196</v>
      </c>
      <c r="C86" s="236">
        <v>46220</v>
      </c>
      <c r="D86" s="35">
        <f>SUM(C86/C183)</f>
        <v>0.16989836240327888</v>
      </c>
    </row>
    <row r="87" spans="1:4" ht="13.5" thickBot="1">
      <c r="A87" s="14" t="s">
        <v>135</v>
      </c>
      <c r="B87" s="27" t="s">
        <v>104</v>
      </c>
      <c r="C87" s="236">
        <f>SUM(C88:C95)</f>
        <v>659</v>
      </c>
      <c r="D87" s="35">
        <f>SUM(C87/C183)</f>
        <v>0.002422393354040692</v>
      </c>
    </row>
    <row r="88" spans="1:4" ht="12.75">
      <c r="A88" s="105">
        <v>4329</v>
      </c>
      <c r="B88" s="148" t="s">
        <v>307</v>
      </c>
      <c r="C88" s="255">
        <v>170</v>
      </c>
      <c r="D88" s="159">
        <f>SUM(C88/C183)</f>
        <v>0.0006248966163686154</v>
      </c>
    </row>
    <row r="89" spans="1:4" ht="12.75">
      <c r="A89" s="86">
        <v>4329</v>
      </c>
      <c r="B89" s="30" t="s">
        <v>308</v>
      </c>
      <c r="C89" s="247">
        <v>15</v>
      </c>
      <c r="D89" s="94">
        <f>SUM(C89/C183)</f>
        <v>5.513793673840725E-05</v>
      </c>
    </row>
    <row r="90" spans="1:4" ht="12.75">
      <c r="A90" s="86">
        <v>4349</v>
      </c>
      <c r="B90" s="30" t="s">
        <v>309</v>
      </c>
      <c r="C90" s="247">
        <v>15</v>
      </c>
      <c r="D90" s="94">
        <f>SUM(C90/C183)</f>
        <v>5.513793673840725E-05</v>
      </c>
    </row>
    <row r="91" spans="1:4" ht="12.75">
      <c r="A91" s="86">
        <v>4356</v>
      </c>
      <c r="B91" s="30" t="s">
        <v>310</v>
      </c>
      <c r="C91" s="247">
        <v>100</v>
      </c>
      <c r="D91" s="94">
        <f>SUM(C91/C183)</f>
        <v>0.000367586244922715</v>
      </c>
    </row>
    <row r="92" spans="1:4" ht="12.75">
      <c r="A92" s="86">
        <v>4372</v>
      </c>
      <c r="B92" s="30" t="s">
        <v>311</v>
      </c>
      <c r="C92" s="260">
        <v>40</v>
      </c>
      <c r="D92" s="94">
        <f>SUM(C92/C183)</f>
        <v>0.00014703449796908599</v>
      </c>
    </row>
    <row r="93" spans="1:4" ht="12.75">
      <c r="A93" s="86">
        <v>4371</v>
      </c>
      <c r="B93" s="30" t="s">
        <v>312</v>
      </c>
      <c r="C93" s="260">
        <v>30</v>
      </c>
      <c r="D93" s="94">
        <f>SUM(C93/C183)</f>
        <v>0.0001102758734768145</v>
      </c>
    </row>
    <row r="94" spans="1:4" ht="12.75">
      <c r="A94" s="86">
        <v>4399</v>
      </c>
      <c r="B94" s="30" t="s">
        <v>313</v>
      </c>
      <c r="C94" s="260">
        <v>249</v>
      </c>
      <c r="D94" s="94">
        <f>SUM(C94/C183)</f>
        <v>0.0009152897498575603</v>
      </c>
    </row>
    <row r="95" spans="1:4" ht="13.5" thickBot="1">
      <c r="A95" s="197">
        <v>4399</v>
      </c>
      <c r="B95" s="198" t="s">
        <v>366</v>
      </c>
      <c r="C95" s="261">
        <v>40</v>
      </c>
      <c r="D95" s="174">
        <f>SUM(C95/C183)</f>
        <v>0.00014703449796908599</v>
      </c>
    </row>
    <row r="96" spans="1:4" ht="13.5" thickBot="1">
      <c r="A96" s="14">
        <v>3632</v>
      </c>
      <c r="B96" s="27" t="s">
        <v>37</v>
      </c>
      <c r="C96" s="236">
        <f>SUM(C97:C99)</f>
        <v>790</v>
      </c>
      <c r="D96" s="35">
        <f>SUM(C96/C183)</f>
        <v>0.0029039313348894484</v>
      </c>
    </row>
    <row r="97" spans="1:4" ht="12.75">
      <c r="A97" s="103"/>
      <c r="B97" s="154" t="s">
        <v>241</v>
      </c>
      <c r="C97" s="278">
        <v>300</v>
      </c>
      <c r="D97" s="191">
        <f>SUM(C97/C183)</f>
        <v>0.0011027587347681449</v>
      </c>
    </row>
    <row r="98" spans="1:4" ht="12.75">
      <c r="A98" s="220"/>
      <c r="B98" s="221" t="s">
        <v>100</v>
      </c>
      <c r="C98" s="279">
        <v>40</v>
      </c>
      <c r="D98" s="192">
        <f>SUM(C98/C183)</f>
        <v>0.00014703449796908599</v>
      </c>
    </row>
    <row r="99" spans="1:4" ht="13.5" thickBot="1">
      <c r="A99" s="104"/>
      <c r="B99" s="155" t="s">
        <v>162</v>
      </c>
      <c r="C99" s="280">
        <v>450</v>
      </c>
      <c r="D99" s="196">
        <f>SUM(C99/C183)</f>
        <v>0.0016541381021522176</v>
      </c>
    </row>
    <row r="100" spans="1:4" ht="13.5" thickBot="1">
      <c r="A100" s="33">
        <v>3341</v>
      </c>
      <c r="B100" s="156" t="s">
        <v>136</v>
      </c>
      <c r="C100" s="242">
        <v>600</v>
      </c>
      <c r="D100" s="42">
        <f>SUM(C100/C183)</f>
        <v>0.0022055174695362898</v>
      </c>
    </row>
    <row r="101" spans="1:4" ht="13.5" thickBot="1">
      <c r="A101" s="14">
        <v>3349</v>
      </c>
      <c r="B101" s="27" t="s">
        <v>151</v>
      </c>
      <c r="C101" s="236">
        <v>360</v>
      </c>
      <c r="D101" s="35">
        <f>SUM(C101/C183)</f>
        <v>0.0013233104817217739</v>
      </c>
    </row>
    <row r="102" spans="1:4" ht="13.5" thickBot="1">
      <c r="A102" s="33">
        <v>3399</v>
      </c>
      <c r="B102" s="19" t="s">
        <v>98</v>
      </c>
      <c r="C102" s="244">
        <v>20</v>
      </c>
      <c r="D102" s="42">
        <f>SUM(C102/C183)</f>
        <v>7.351724898454299E-05</v>
      </c>
    </row>
    <row r="103" spans="1:4" ht="13.5" thickBot="1">
      <c r="A103" s="33">
        <v>3322</v>
      </c>
      <c r="B103" s="19" t="s">
        <v>138</v>
      </c>
      <c r="C103" s="244">
        <f>SUM(C104:C104)</f>
        <v>300</v>
      </c>
      <c r="D103" s="42">
        <f>SUM(C103/C183)</f>
        <v>0.0011027587347681449</v>
      </c>
    </row>
    <row r="104" spans="1:4" ht="13.5" thickBot="1">
      <c r="A104" s="74"/>
      <c r="B104" s="148" t="s">
        <v>148</v>
      </c>
      <c r="C104" s="255">
        <v>300</v>
      </c>
      <c r="D104" s="191">
        <f>SUM(C104/C183)</f>
        <v>0.0011027587347681449</v>
      </c>
    </row>
    <row r="105" spans="1:4" ht="13.5" thickBot="1">
      <c r="A105" s="14">
        <v>5311</v>
      </c>
      <c r="B105" s="27" t="s">
        <v>105</v>
      </c>
      <c r="C105" s="236">
        <f>SUM(C106:C109)</f>
        <v>8753.2</v>
      </c>
      <c r="D105" s="42">
        <f>SUM(C105/C183)</f>
        <v>0.03217555919057509</v>
      </c>
    </row>
    <row r="106" spans="1:4" ht="12.75">
      <c r="A106" s="74"/>
      <c r="B106" s="28" t="s">
        <v>314</v>
      </c>
      <c r="C106" s="237">
        <v>7911</v>
      </c>
      <c r="D106" s="36">
        <f>SUM(C106/C183)</f>
        <v>0.029079747835835983</v>
      </c>
    </row>
    <row r="107" spans="1:4" ht="12.75">
      <c r="A107" s="77"/>
      <c r="B107" s="18" t="s">
        <v>315</v>
      </c>
      <c r="C107" s="245">
        <v>363</v>
      </c>
      <c r="D107" s="38">
        <f>SUM(C107/C183)</f>
        <v>0.0013343380690694555</v>
      </c>
    </row>
    <row r="108" spans="1:4" ht="12.75">
      <c r="A108" s="77"/>
      <c r="B108" s="18" t="s">
        <v>316</v>
      </c>
      <c r="C108" s="245">
        <v>318</v>
      </c>
      <c r="D108" s="38">
        <f>SUM(C108/C183)</f>
        <v>0.0011689242588542336</v>
      </c>
    </row>
    <row r="109" spans="1:4" ht="13.5" thickBot="1">
      <c r="A109" s="75"/>
      <c r="B109" s="29" t="s">
        <v>317</v>
      </c>
      <c r="C109" s="241">
        <v>161.2</v>
      </c>
      <c r="D109" s="37">
        <f>SUM(C109/C183)</f>
        <v>0.0005925490268154165</v>
      </c>
    </row>
    <row r="110" spans="1:4" ht="12.75">
      <c r="A110" s="81"/>
      <c r="B110" s="8"/>
      <c r="C110" s="310"/>
      <c r="D110" s="82"/>
    </row>
    <row r="111" spans="1:4" ht="12.75">
      <c r="A111" s="81"/>
      <c r="B111" s="8"/>
      <c r="C111" s="310"/>
      <c r="D111" s="82"/>
    </row>
    <row r="112" spans="1:4" s="8" customFormat="1" ht="12.75">
      <c r="A112" s="81"/>
      <c r="C112" s="310"/>
      <c r="D112" s="82"/>
    </row>
    <row r="113" spans="1:4" ht="13.5" thickBot="1">
      <c r="A113" s="224"/>
      <c r="B113" s="152"/>
      <c r="C113" s="281"/>
      <c r="D113" s="153"/>
    </row>
    <row r="114" spans="1:4" ht="13.5" thickBot="1">
      <c r="A114" s="301" t="s">
        <v>33</v>
      </c>
      <c r="B114" s="302" t="s">
        <v>5</v>
      </c>
      <c r="C114" s="304" t="s">
        <v>34</v>
      </c>
      <c r="D114" s="303" t="s">
        <v>61</v>
      </c>
    </row>
    <row r="115" spans="1:4" ht="13.5" thickBot="1">
      <c r="A115" s="33">
        <v>5299</v>
      </c>
      <c r="B115" s="156" t="s">
        <v>173</v>
      </c>
      <c r="C115" s="242">
        <v>150</v>
      </c>
      <c r="D115" s="189">
        <f>SUM(C115/C183)</f>
        <v>0.0005513793673840724</v>
      </c>
    </row>
    <row r="116" spans="1:4" ht="13.5" thickBot="1">
      <c r="A116" s="33">
        <v>5219</v>
      </c>
      <c r="B116" s="156" t="s">
        <v>163</v>
      </c>
      <c r="C116" s="242">
        <v>20</v>
      </c>
      <c r="D116" s="163">
        <f>SUM(C116/C183)</f>
        <v>7.351724898454299E-05</v>
      </c>
    </row>
    <row r="117" spans="1:4" ht="13.5" thickBot="1">
      <c r="A117" s="14">
        <v>6112</v>
      </c>
      <c r="B117" s="27" t="s">
        <v>38</v>
      </c>
      <c r="C117" s="236">
        <f>SUM(C118:C121)</f>
        <v>3390.6</v>
      </c>
      <c r="D117" s="35">
        <f>SUM(C117/C183)</f>
        <v>0.012463379220349574</v>
      </c>
    </row>
    <row r="118" spans="1:4" ht="12.75">
      <c r="A118" s="74"/>
      <c r="B118" s="28" t="s">
        <v>314</v>
      </c>
      <c r="C118" s="237">
        <v>2835</v>
      </c>
      <c r="D118" s="36">
        <f>SUM(C118/C183)</f>
        <v>0.01042107004355897</v>
      </c>
    </row>
    <row r="119" spans="1:4" ht="12.75">
      <c r="A119" s="77"/>
      <c r="B119" s="18" t="s">
        <v>318</v>
      </c>
      <c r="C119" s="245">
        <v>300</v>
      </c>
      <c r="D119" s="38">
        <f>SUM(C119/C183)</f>
        <v>0.0011027587347681449</v>
      </c>
    </row>
    <row r="120" spans="1:4" ht="12.75">
      <c r="A120" s="77"/>
      <c r="B120" s="18" t="s">
        <v>319</v>
      </c>
      <c r="C120" s="245">
        <v>175.6</v>
      </c>
      <c r="D120" s="38">
        <f>SUM(C120/C183)</f>
        <v>0.0006454814460842875</v>
      </c>
    </row>
    <row r="121" spans="1:4" ht="13.5" thickBot="1">
      <c r="A121" s="75"/>
      <c r="B121" s="29" t="s">
        <v>320</v>
      </c>
      <c r="C121" s="241">
        <v>80</v>
      </c>
      <c r="D121" s="37">
        <f>SUM(C121/C183)</f>
        <v>0.00029406899593817197</v>
      </c>
    </row>
    <row r="122" spans="1:4" ht="13.5" thickBot="1">
      <c r="A122" s="73">
        <v>6171</v>
      </c>
      <c r="B122" s="26" t="s">
        <v>39</v>
      </c>
      <c r="C122" s="240">
        <f>SUM(C123:C140)</f>
        <v>53430</v>
      </c>
      <c r="D122" s="42">
        <f>SUM(C122/C183)</f>
        <v>0.1964013306622066</v>
      </c>
    </row>
    <row r="123" spans="1:4" ht="12.75">
      <c r="A123" s="74"/>
      <c r="B123" s="28" t="s">
        <v>314</v>
      </c>
      <c r="C123" s="237">
        <v>40045</v>
      </c>
      <c r="D123" s="36">
        <f>SUM(C123/C183)</f>
        <v>0.14719991177930122</v>
      </c>
    </row>
    <row r="124" spans="1:4" ht="12.75">
      <c r="A124" s="78"/>
      <c r="B124" s="17" t="s">
        <v>321</v>
      </c>
      <c r="C124" s="243">
        <v>10</v>
      </c>
      <c r="D124" s="41">
        <f>SUM(C124/C183)</f>
        <v>3.6758624492271496E-05</v>
      </c>
    </row>
    <row r="125" spans="1:4" ht="12.75">
      <c r="A125" s="77"/>
      <c r="B125" s="18" t="s">
        <v>322</v>
      </c>
      <c r="C125" s="245">
        <v>1460</v>
      </c>
      <c r="D125" s="38">
        <f>SUM(C125/C183)</f>
        <v>0.005366759175871639</v>
      </c>
    </row>
    <row r="126" spans="1:4" ht="12.75">
      <c r="A126" s="77"/>
      <c r="B126" s="18" t="s">
        <v>323</v>
      </c>
      <c r="C126" s="245">
        <v>2070</v>
      </c>
      <c r="D126" s="38">
        <f>SUM(C126/C183)</f>
        <v>0.0076090352699002</v>
      </c>
    </row>
    <row r="127" spans="1:4" ht="12.75">
      <c r="A127" s="79"/>
      <c r="B127" s="31" t="s">
        <v>324</v>
      </c>
      <c r="C127" s="282">
        <v>220</v>
      </c>
      <c r="D127" s="43">
        <f>SUM(C127/C183)</f>
        <v>0.000808689738829973</v>
      </c>
    </row>
    <row r="128" spans="1:4" ht="12.75">
      <c r="A128" s="77"/>
      <c r="B128" s="18" t="s">
        <v>325</v>
      </c>
      <c r="C128" s="245">
        <v>1985</v>
      </c>
      <c r="D128" s="38">
        <f>SUM(C128/C183)</f>
        <v>0.0072965869617158926</v>
      </c>
    </row>
    <row r="129" spans="1:4" ht="12.75">
      <c r="A129" s="77"/>
      <c r="B129" s="18" t="s">
        <v>326</v>
      </c>
      <c r="C129" s="245">
        <v>1032</v>
      </c>
      <c r="D129" s="38">
        <f>SUM(C129/C183)</f>
        <v>0.0037934900476024186</v>
      </c>
    </row>
    <row r="130" spans="1:4" ht="12.75">
      <c r="A130" s="77"/>
      <c r="B130" s="18" t="s">
        <v>327</v>
      </c>
      <c r="C130" s="245">
        <v>950</v>
      </c>
      <c r="D130" s="38">
        <f>SUM(C130/C183)</f>
        <v>0.0034920693267657924</v>
      </c>
    </row>
    <row r="131" spans="1:4" ht="12.75">
      <c r="A131" s="77"/>
      <c r="B131" s="18" t="s">
        <v>328</v>
      </c>
      <c r="C131" s="245">
        <v>1690</v>
      </c>
      <c r="D131" s="38">
        <f>SUM(C131/C183)</f>
        <v>0.006212207539193883</v>
      </c>
    </row>
    <row r="132" spans="1:4" ht="12.75">
      <c r="A132" s="77"/>
      <c r="B132" s="18" t="s">
        <v>329</v>
      </c>
      <c r="C132" s="245">
        <v>190</v>
      </c>
      <c r="D132" s="38">
        <f>SUM(C131/C183)</f>
        <v>0.006212207539193883</v>
      </c>
    </row>
    <row r="133" spans="1:4" ht="12.75">
      <c r="A133" s="77"/>
      <c r="B133" s="18" t="s">
        <v>210</v>
      </c>
      <c r="C133" s="245">
        <v>1400</v>
      </c>
      <c r="D133" s="38">
        <f>SUM(C133/C183)</f>
        <v>0.0051462074289180095</v>
      </c>
    </row>
    <row r="134" spans="1:4" ht="12.75">
      <c r="A134" s="77"/>
      <c r="B134" s="18" t="s">
        <v>330</v>
      </c>
      <c r="C134" s="245">
        <v>250</v>
      </c>
      <c r="D134" s="38">
        <f>SUM(C134/C183)</f>
        <v>0.0009189656123067875</v>
      </c>
    </row>
    <row r="135" spans="1:4" ht="12.75">
      <c r="A135" s="77"/>
      <c r="B135" s="18" t="s">
        <v>331</v>
      </c>
      <c r="C135" s="245">
        <v>498</v>
      </c>
      <c r="D135" s="38">
        <f>SUM(C135/C183)</f>
        <v>0.0018305794997151206</v>
      </c>
    </row>
    <row r="136" spans="1:4" ht="12.75">
      <c r="A136" s="77"/>
      <c r="B136" s="18" t="s">
        <v>332</v>
      </c>
      <c r="C136" s="245">
        <v>50</v>
      </c>
      <c r="D136" s="38">
        <f>SUM(C136/C183)</f>
        <v>0.0001837931224613575</v>
      </c>
    </row>
    <row r="137" spans="1:4" ht="12.75">
      <c r="A137" s="77"/>
      <c r="B137" s="18" t="s">
        <v>333</v>
      </c>
      <c r="C137" s="245">
        <v>94</v>
      </c>
      <c r="D137" s="38">
        <f>SUM(C137/C183)</f>
        <v>0.0003455310702273521</v>
      </c>
    </row>
    <row r="138" spans="1:4" ht="12.75">
      <c r="A138" s="77"/>
      <c r="B138" s="18" t="s">
        <v>334</v>
      </c>
      <c r="C138" s="245">
        <v>400</v>
      </c>
      <c r="D138" s="38">
        <f>SUM(C138/C183)</f>
        <v>0.00147034497969086</v>
      </c>
    </row>
    <row r="139" spans="1:4" ht="12.75">
      <c r="A139" s="79"/>
      <c r="B139" s="31" t="s">
        <v>335</v>
      </c>
      <c r="C139" s="282">
        <v>586</v>
      </c>
      <c r="D139" s="43">
        <f>SUM(C139/C183)</f>
        <v>0.00215405539524711</v>
      </c>
    </row>
    <row r="140" spans="1:4" ht="13.5" thickBot="1">
      <c r="A140" s="104"/>
      <c r="B140" s="29" t="s">
        <v>336</v>
      </c>
      <c r="C140" s="241">
        <v>500</v>
      </c>
      <c r="D140" s="37">
        <f>SUM(C140/C183)</f>
        <v>0.001837931224613575</v>
      </c>
    </row>
    <row r="141" spans="1:4" ht="13.5" thickBot="1">
      <c r="A141" s="14">
        <v>3612</v>
      </c>
      <c r="B141" s="27" t="s">
        <v>40</v>
      </c>
      <c r="C141" s="236">
        <f>SUM(C152+C145)</f>
        <v>13925.2</v>
      </c>
      <c r="D141" s="35">
        <f>SUM(C141/C183)</f>
        <v>0.05118711977797791</v>
      </c>
    </row>
    <row r="142" spans="1:4" ht="12.75">
      <c r="A142" s="77"/>
      <c r="B142" s="18" t="s">
        <v>337</v>
      </c>
      <c r="C142" s="245">
        <v>4000</v>
      </c>
      <c r="D142" s="38">
        <f>SUM(C142/C183)</f>
        <v>0.0147034497969086</v>
      </c>
    </row>
    <row r="143" spans="1:4" ht="12.75">
      <c r="A143" s="77"/>
      <c r="B143" s="18" t="s">
        <v>338</v>
      </c>
      <c r="C143" s="245">
        <v>700</v>
      </c>
      <c r="D143" s="38">
        <f>SUM(C143/C183)</f>
        <v>0.0025731037144590047</v>
      </c>
    </row>
    <row r="144" spans="1:4" ht="12.75">
      <c r="A144" s="77"/>
      <c r="B144" s="18" t="s">
        <v>339</v>
      </c>
      <c r="C144" s="245">
        <v>1357</v>
      </c>
      <c r="D144" s="38">
        <f>SUM(C144/C183)</f>
        <v>0.004988145343601242</v>
      </c>
    </row>
    <row r="145" spans="1:4" ht="12.75">
      <c r="A145" s="79"/>
      <c r="B145" s="101" t="s">
        <v>174</v>
      </c>
      <c r="C145" s="262">
        <f>SUM(C142:C144)</f>
        <v>6057</v>
      </c>
      <c r="D145" s="43">
        <f>SUM(C145/C183)</f>
        <v>0.02226469885496885</v>
      </c>
    </row>
    <row r="146" spans="1:4" ht="12.75">
      <c r="A146" s="86"/>
      <c r="B146" s="18" t="s">
        <v>340</v>
      </c>
      <c r="C146" s="245">
        <v>80</v>
      </c>
      <c r="D146" s="38">
        <f>SUM(C146/C183)</f>
        <v>0.00029406899593817197</v>
      </c>
    </row>
    <row r="147" spans="1:4" ht="12.75">
      <c r="A147" s="86"/>
      <c r="B147" s="18" t="s">
        <v>341</v>
      </c>
      <c r="C147" s="245">
        <v>0</v>
      </c>
      <c r="D147" s="38">
        <f>SUM(C147/C183)</f>
        <v>0</v>
      </c>
    </row>
    <row r="148" spans="1:4" ht="12.75">
      <c r="A148" s="86"/>
      <c r="B148" s="18" t="s">
        <v>342</v>
      </c>
      <c r="C148" s="245">
        <v>1000</v>
      </c>
      <c r="D148" s="38">
        <f>SUM(C148/C183)</f>
        <v>0.00367586244922715</v>
      </c>
    </row>
    <row r="149" spans="1:4" ht="12.75">
      <c r="A149" s="77"/>
      <c r="B149" s="18" t="s">
        <v>343</v>
      </c>
      <c r="C149" s="245">
        <v>1968</v>
      </c>
      <c r="D149" s="38">
        <f>SUM(C149/C183)</f>
        <v>0.007234097300079031</v>
      </c>
    </row>
    <row r="150" spans="1:4" ht="12.75">
      <c r="A150" s="77"/>
      <c r="B150" s="18" t="s">
        <v>344</v>
      </c>
      <c r="C150" s="245">
        <v>1000</v>
      </c>
      <c r="D150" s="38">
        <f>SUM(C150/C183)</f>
        <v>0.00367586244922715</v>
      </c>
    </row>
    <row r="151" spans="1:4" ht="12.75">
      <c r="A151" s="73"/>
      <c r="B151" s="16" t="s">
        <v>345</v>
      </c>
      <c r="C151" s="263">
        <v>3820.2</v>
      </c>
      <c r="D151" s="44">
        <f>SUM(C151/C183)</f>
        <v>0.014042529728537558</v>
      </c>
    </row>
    <row r="152" spans="1:4" ht="13.5" thickBot="1">
      <c r="A152" s="104"/>
      <c r="B152" s="107" t="s">
        <v>149</v>
      </c>
      <c r="C152" s="264">
        <f>SUM(C146:C151)</f>
        <v>7868.2</v>
      </c>
      <c r="D152" s="37">
        <f>SUM(C152/C183)</f>
        <v>0.02892242092300906</v>
      </c>
    </row>
    <row r="153" spans="1:4" ht="13.5" thickBot="1">
      <c r="A153" s="14">
        <v>3613</v>
      </c>
      <c r="B153" s="27" t="s">
        <v>180</v>
      </c>
      <c r="C153" s="236">
        <f>SUM(C156:C159)</f>
        <v>2735</v>
      </c>
      <c r="D153" s="35">
        <f>SUM(C153/C183)</f>
        <v>0.010053483798636255</v>
      </c>
    </row>
    <row r="154" spans="1:4" ht="12.75">
      <c r="A154" s="77"/>
      <c r="B154" s="18" t="s">
        <v>346</v>
      </c>
      <c r="C154" s="245">
        <v>1000</v>
      </c>
      <c r="D154" s="38">
        <f>SUM(C154/C183)</f>
        <v>0.00367586244922715</v>
      </c>
    </row>
    <row r="155" spans="1:4" ht="12.75">
      <c r="A155" s="77"/>
      <c r="B155" s="18" t="s">
        <v>347</v>
      </c>
      <c r="C155" s="245">
        <v>250</v>
      </c>
      <c r="D155" s="38">
        <f>SUM(C155/C183)</f>
        <v>0.0009189656123067875</v>
      </c>
    </row>
    <row r="156" spans="1:4" ht="12.75">
      <c r="A156" s="77"/>
      <c r="B156" s="99" t="s">
        <v>175</v>
      </c>
      <c r="C156" s="265">
        <f>SUM(C154:C155)</f>
        <v>1250</v>
      </c>
      <c r="D156" s="38">
        <f>SUM(C156/C183)</f>
        <v>0.004594828061533937</v>
      </c>
    </row>
    <row r="157" spans="1:4" ht="12.75">
      <c r="A157" s="77"/>
      <c r="B157" s="157" t="s">
        <v>348</v>
      </c>
      <c r="C157" s="266">
        <v>500</v>
      </c>
      <c r="D157" s="38">
        <f>SUM(C157/C183)</f>
        <v>0.001837931224613575</v>
      </c>
    </row>
    <row r="158" spans="1:4" ht="12.75">
      <c r="A158" s="77"/>
      <c r="B158" s="157" t="s">
        <v>349</v>
      </c>
      <c r="C158" s="266">
        <v>110</v>
      </c>
      <c r="D158" s="38">
        <f>SUM(C158/C183)</f>
        <v>0.0004043448694149865</v>
      </c>
    </row>
    <row r="159" spans="1:4" ht="12.75">
      <c r="A159" s="77"/>
      <c r="B159" s="157" t="s">
        <v>156</v>
      </c>
      <c r="C159" s="266">
        <v>875</v>
      </c>
      <c r="D159" s="38">
        <f>SUM(C159/C183)</f>
        <v>0.0032163796430737563</v>
      </c>
    </row>
    <row r="160" spans="1:4" ht="13.5" thickBot="1">
      <c r="A160" s="75"/>
      <c r="B160" s="158" t="s">
        <v>150</v>
      </c>
      <c r="C160" s="267">
        <f>SUM(C157:C159)</f>
        <v>1485</v>
      </c>
      <c r="D160" s="37">
        <f>SUM(C160/C183)</f>
        <v>0.005458655737102317</v>
      </c>
    </row>
    <row r="161" spans="1:4" ht="12.75">
      <c r="A161" s="81"/>
      <c r="B161" s="225"/>
      <c r="C161" s="226"/>
      <c r="D161" s="82"/>
    </row>
    <row r="162" spans="1:4" ht="12.75">
      <c r="A162" s="81"/>
      <c r="B162" s="225"/>
      <c r="C162" s="226"/>
      <c r="D162" s="82"/>
    </row>
    <row r="163" spans="1:4" ht="12.75">
      <c r="A163" s="81"/>
      <c r="B163" s="225"/>
      <c r="C163" s="226"/>
      <c r="D163" s="82"/>
    </row>
    <row r="164" spans="1:4" ht="12.75">
      <c r="A164" s="81"/>
      <c r="B164" s="225"/>
      <c r="C164" s="226"/>
      <c r="D164" s="82"/>
    </row>
    <row r="165" spans="1:4" ht="12.75">
      <c r="A165" s="81"/>
      <c r="B165" s="225"/>
      <c r="C165" s="226"/>
      <c r="D165" s="82"/>
    </row>
    <row r="166" spans="1:4" ht="12.75">
      <c r="A166" s="81"/>
      <c r="B166" s="225"/>
      <c r="C166" s="226"/>
      <c r="D166" s="82"/>
    </row>
    <row r="167" spans="1:4" ht="12.75">
      <c r="A167" s="81"/>
      <c r="B167" s="225"/>
      <c r="C167" s="226"/>
      <c r="D167" s="82"/>
    </row>
    <row r="168" spans="1:4" ht="12.75">
      <c r="A168" s="81"/>
      <c r="B168" s="225"/>
      <c r="C168" s="226"/>
      <c r="D168" s="82"/>
    </row>
    <row r="169" spans="1:4" ht="12.75">
      <c r="A169" s="81"/>
      <c r="B169" s="225"/>
      <c r="C169" s="226"/>
      <c r="D169" s="82"/>
    </row>
    <row r="170" spans="1:4" ht="12.75">
      <c r="A170" s="81"/>
      <c r="B170" s="225"/>
      <c r="C170" s="226"/>
      <c r="D170" s="82"/>
    </row>
    <row r="171" spans="1:4" ht="12.75">
      <c r="A171" s="81"/>
      <c r="B171" s="225"/>
      <c r="C171" s="226"/>
      <c r="D171" s="82"/>
    </row>
    <row r="172" spans="1:4" ht="13.5" thickBot="1">
      <c r="A172" s="81"/>
      <c r="B172" s="8"/>
      <c r="C172" s="8"/>
      <c r="D172" s="8"/>
    </row>
    <row r="173" spans="1:10" ht="13.5" thickBot="1">
      <c r="A173" s="301" t="s">
        <v>33</v>
      </c>
      <c r="B173" s="302" t="s">
        <v>5</v>
      </c>
      <c r="C173" s="116" t="s">
        <v>34</v>
      </c>
      <c r="D173" s="303" t="s">
        <v>61</v>
      </c>
      <c r="F173" s="299" t="s">
        <v>205</v>
      </c>
      <c r="G173" s="18">
        <v>18.7</v>
      </c>
      <c r="H173" s="67"/>
      <c r="I173" s="67"/>
      <c r="J173" s="300"/>
    </row>
    <row r="174" spans="1:10" ht="13.5" thickBot="1">
      <c r="A174" s="14">
        <v>3639</v>
      </c>
      <c r="B174" s="164" t="s">
        <v>57</v>
      </c>
      <c r="C174" s="268">
        <f>SUM(C175:C179)</f>
        <v>2650</v>
      </c>
      <c r="D174" s="165">
        <f>SUM(C174/C183)</f>
        <v>0.009741035490451947</v>
      </c>
      <c r="F174" s="299" t="s">
        <v>206</v>
      </c>
      <c r="G174" s="18">
        <v>0.7</v>
      </c>
      <c r="H174" s="67"/>
      <c r="I174" s="67"/>
      <c r="J174" s="300"/>
    </row>
    <row r="175" spans="1:10" ht="12.75">
      <c r="A175" s="78"/>
      <c r="B175" s="17" t="s">
        <v>350</v>
      </c>
      <c r="C175" s="243">
        <v>2100</v>
      </c>
      <c r="D175" s="41">
        <f>SUM(C175/C183)</f>
        <v>0.007719311143377015</v>
      </c>
      <c r="F175" s="299" t="s">
        <v>207</v>
      </c>
      <c r="G175" s="18">
        <v>0.2</v>
      </c>
      <c r="H175" s="67"/>
      <c r="I175" s="67"/>
      <c r="J175" s="300"/>
    </row>
    <row r="176" spans="1:10" ht="12.75">
      <c r="A176" s="77"/>
      <c r="B176" s="18" t="s">
        <v>351</v>
      </c>
      <c r="C176" s="245">
        <v>10</v>
      </c>
      <c r="D176" s="38">
        <f>SUM(C176/C183)</f>
        <v>3.6758624492271496E-05</v>
      </c>
      <c r="F176" s="299" t="s">
        <v>208</v>
      </c>
      <c r="G176" s="18">
        <v>2.5</v>
      </c>
      <c r="H176" s="67"/>
      <c r="I176" s="67"/>
      <c r="J176" s="300"/>
    </row>
    <row r="177" spans="1:10" ht="12.75">
      <c r="A177" s="77"/>
      <c r="B177" s="18" t="s">
        <v>352</v>
      </c>
      <c r="C177" s="245">
        <v>100</v>
      </c>
      <c r="D177" s="38">
        <f>SUM(C177/C183)</f>
        <v>0.000367586244922715</v>
      </c>
      <c r="F177" s="299" t="s">
        <v>209</v>
      </c>
      <c r="G177" s="18">
        <v>22</v>
      </c>
      <c r="H177" s="67"/>
      <c r="I177" s="67"/>
      <c r="J177" s="300"/>
    </row>
    <row r="178" spans="1:10" ht="12.75">
      <c r="A178" s="77"/>
      <c r="B178" s="18" t="s">
        <v>353</v>
      </c>
      <c r="C178" s="245">
        <v>230</v>
      </c>
      <c r="D178" s="38">
        <f>SUM(C178/C183)</f>
        <v>0.0008454483633222445</v>
      </c>
      <c r="F178" s="299" t="s">
        <v>210</v>
      </c>
      <c r="G178" s="18">
        <v>11.9</v>
      </c>
      <c r="H178" s="67"/>
      <c r="I178" s="67"/>
      <c r="J178" s="300"/>
    </row>
    <row r="179" spans="1:10" ht="13.5" thickBot="1">
      <c r="A179" s="77"/>
      <c r="B179" s="30" t="s">
        <v>354</v>
      </c>
      <c r="C179" s="247">
        <v>210</v>
      </c>
      <c r="D179" s="40">
        <f>SUM(C179/C183)</f>
        <v>0.0007719311143377015</v>
      </c>
      <c r="F179" s="299" t="s">
        <v>211</v>
      </c>
      <c r="G179" s="18">
        <v>0.3</v>
      </c>
      <c r="H179" s="67"/>
      <c r="I179" s="67"/>
      <c r="J179" s="300"/>
    </row>
    <row r="180" spans="1:10" ht="13.5" thickBot="1">
      <c r="A180" s="58">
        <v>6409</v>
      </c>
      <c r="B180" s="27" t="s">
        <v>128</v>
      </c>
      <c r="C180" s="249">
        <v>560</v>
      </c>
      <c r="D180" s="143">
        <f>SUM(C180/C183)</f>
        <v>0.002058482971567204</v>
      </c>
      <c r="F180" s="299" t="s">
        <v>212</v>
      </c>
      <c r="G180" s="18">
        <v>24.5</v>
      </c>
      <c r="H180" s="67"/>
      <c r="I180" s="67"/>
      <c r="J180" s="300"/>
    </row>
    <row r="181" spans="1:10" ht="13.5" thickBot="1">
      <c r="A181" s="14">
        <v>6310</v>
      </c>
      <c r="B181" s="27" t="s">
        <v>152</v>
      </c>
      <c r="C181" s="236">
        <v>150</v>
      </c>
      <c r="D181" s="143">
        <f>SUM(C181/C183)</f>
        <v>0.0005513793673840724</v>
      </c>
      <c r="F181" s="299" t="s">
        <v>213</v>
      </c>
      <c r="G181" s="18">
        <v>1.1</v>
      </c>
      <c r="H181" s="67"/>
      <c r="I181" s="67"/>
      <c r="J181" s="300"/>
    </row>
    <row r="182" spans="1:10" ht="13.5" thickBot="1">
      <c r="A182" s="14">
        <v>6399</v>
      </c>
      <c r="B182" s="27" t="s">
        <v>242</v>
      </c>
      <c r="C182" s="236">
        <v>100</v>
      </c>
      <c r="D182" s="35">
        <f>SUM(C182/C183)</f>
        <v>0.000367586244922715</v>
      </c>
      <c r="F182" s="299" t="s">
        <v>102</v>
      </c>
      <c r="G182" s="18">
        <v>17</v>
      </c>
      <c r="H182" s="67"/>
      <c r="I182" s="67"/>
      <c r="J182" s="300"/>
    </row>
    <row r="183" spans="1:10" ht="13.5" thickBot="1">
      <c r="A183" s="80"/>
      <c r="B183" s="20" t="s">
        <v>42</v>
      </c>
      <c r="C183" s="269">
        <f>SUM(C2+C5+C9+C10+C11+C14+C15+C16+C17+C20+C21+C22+C23+C28+C29+C38+C39+C40+C41+C42+C43+C63+C65+C67+C70+C76+C84+C85+C86+C87+C96+C100+C101+C102+C103+C105+C115+C116+C117+C122+C141+C153+C174+C180+C181+C182)</f>
        <v>272045</v>
      </c>
      <c r="D183" s="143">
        <f>SUM(C183/C183)</f>
        <v>1</v>
      </c>
      <c r="F183" s="299" t="s">
        <v>214</v>
      </c>
      <c r="G183" s="18">
        <v>1.1</v>
      </c>
      <c r="H183" s="67"/>
      <c r="I183" s="67"/>
      <c r="J183" s="300"/>
    </row>
    <row r="184" spans="1:7" ht="20.25" customHeight="1">
      <c r="A184" s="25"/>
      <c r="B184" s="10"/>
      <c r="C184" s="11"/>
      <c r="D184" s="11"/>
      <c r="G184">
        <f>SUM(G173:G183)</f>
        <v>99.99999999999997</v>
      </c>
    </row>
    <row r="185" spans="1:4" ht="20.25" customHeight="1">
      <c r="A185" s="25"/>
      <c r="B185" s="10"/>
      <c r="C185" s="11"/>
      <c r="D185" s="11"/>
    </row>
    <row r="186" spans="1:4" ht="20.25" customHeight="1">
      <c r="A186" s="25"/>
      <c r="B186" s="10"/>
      <c r="C186" s="11"/>
      <c r="D186" s="11"/>
    </row>
    <row r="187" spans="1:4" ht="20.25" customHeight="1">
      <c r="A187" s="25"/>
      <c r="B187" s="10"/>
      <c r="C187" s="11"/>
      <c r="D187" s="11"/>
    </row>
    <row r="188" spans="1:4" ht="20.25" customHeight="1">
      <c r="A188" s="25"/>
      <c r="B188" s="10"/>
      <c r="C188" s="11"/>
      <c r="D188" s="11"/>
    </row>
    <row r="189" spans="1:4" ht="20.25" customHeight="1">
      <c r="A189" s="25"/>
      <c r="B189" s="10"/>
      <c r="C189" s="11"/>
      <c r="D189" s="11"/>
    </row>
    <row r="190" spans="1:4" ht="20.25" customHeight="1">
      <c r="A190" s="25"/>
      <c r="B190" s="10"/>
      <c r="C190" s="11"/>
      <c r="D190" s="11"/>
    </row>
    <row r="191" spans="1:4" ht="20.25" customHeight="1">
      <c r="A191" s="25"/>
      <c r="B191" s="10"/>
      <c r="C191" s="11"/>
      <c r="D191" s="11"/>
    </row>
    <row r="192" spans="1:4" ht="20.25" customHeight="1">
      <c r="A192" s="25"/>
      <c r="B192" s="10"/>
      <c r="C192" s="11"/>
      <c r="D192" s="11"/>
    </row>
    <row r="193" spans="1:4" ht="20.25" customHeight="1">
      <c r="A193" s="25"/>
      <c r="B193" s="10"/>
      <c r="C193" s="11"/>
      <c r="D193" s="11"/>
    </row>
    <row r="194" spans="1:4" ht="20.25" customHeight="1">
      <c r="A194" s="25"/>
      <c r="B194" s="10"/>
      <c r="C194" s="11"/>
      <c r="D194" s="11"/>
    </row>
    <row r="195" ht="20.25" customHeight="1">
      <c r="A195" s="23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spans="1:3" ht="12.75">
      <c r="A211" s="8"/>
      <c r="B211" s="311"/>
      <c r="C211" s="311"/>
    </row>
    <row r="212" spans="1:3" ht="12.75">
      <c r="A212" s="8"/>
      <c r="B212" s="311"/>
      <c r="C212" s="311"/>
    </row>
    <row r="213" spans="1:3" ht="12.75">
      <c r="A213" s="8"/>
      <c r="B213" s="311"/>
      <c r="C213" s="311"/>
    </row>
    <row r="214" spans="1:3" ht="12.75">
      <c r="A214" s="8"/>
      <c r="B214" s="311"/>
      <c r="C214" s="311"/>
    </row>
    <row r="215" spans="1:3" ht="12.75">
      <c r="A215" s="8"/>
      <c r="B215" s="311"/>
      <c r="C215" s="311"/>
    </row>
    <row r="216" spans="1:3" ht="12.75">
      <c r="A216" s="8"/>
      <c r="B216" s="311"/>
      <c r="C216" s="311"/>
    </row>
    <row r="217" spans="1:3" ht="12.75">
      <c r="A217" s="8"/>
      <c r="B217" s="311"/>
      <c r="C217" s="311"/>
    </row>
    <row r="218" spans="1:3" ht="12.75">
      <c r="A218" s="8"/>
      <c r="B218" s="311"/>
      <c r="C218" s="311"/>
    </row>
    <row r="219" spans="1:3" ht="12.75">
      <c r="A219" s="8"/>
      <c r="B219" s="311"/>
      <c r="C219" s="311"/>
    </row>
    <row r="220" spans="1:3" ht="12.75">
      <c r="A220" s="8"/>
      <c r="B220" s="311"/>
      <c r="C220" s="311"/>
    </row>
    <row r="221" spans="1:3" ht="12.75">
      <c r="A221" s="8"/>
      <c r="B221" s="311"/>
      <c r="C221" s="311"/>
    </row>
    <row r="222" spans="1:3" ht="12.75">
      <c r="A222" s="8"/>
      <c r="B222" s="312"/>
      <c r="C222" s="312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spans="1:4" ht="12.75">
      <c r="A243" s="8"/>
      <c r="C243" s="22"/>
      <c r="D243" s="22"/>
    </row>
  </sheetData>
  <printOptions horizontalCentered="1"/>
  <pageMargins left="0.7874015748031497" right="0.7874015748031497" top="1.1811023622047245" bottom="0.5905511811023623" header="0.31496062992125984" footer="0.31496062992125984"/>
  <pageSetup firstPageNumber="6" useFirstPageNumber="1" horizontalDpi="180" verticalDpi="180" orientation="portrait" paperSize="9" r:id="rId2"/>
  <headerFooter alignWithMargins="0">
    <oddHeader>&amp;C&amp;"Arial CE,Tučné"&amp;12ROZPOČET PRO ROK 2008 - Město Mariánské Lázně
&amp;16BĚŽNÉ VÝDAJE&amp;"Arial CE,Obyčejné"&amp;10
&amp;Rv tis. Kč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50.75390625" style="0" customWidth="1"/>
    <col min="4" max="4" width="12.25390625" style="0" hidden="1" customWidth="1"/>
    <col min="5" max="5" width="11.25390625" style="0" customWidth="1"/>
    <col min="6" max="6" width="10.00390625" style="0" customWidth="1"/>
  </cols>
  <sheetData>
    <row r="1" spans="2:6" ht="13.5" thickBot="1">
      <c r="B1" s="14" t="s">
        <v>33</v>
      </c>
      <c r="C1" s="117" t="s">
        <v>114</v>
      </c>
      <c r="D1" s="120"/>
      <c r="E1" s="15" t="s">
        <v>1</v>
      </c>
      <c r="F1" s="83" t="s">
        <v>61</v>
      </c>
    </row>
    <row r="2" spans="2:6" ht="12.75">
      <c r="B2" s="85">
        <v>1012</v>
      </c>
      <c r="C2" s="168" t="s">
        <v>360</v>
      </c>
      <c r="D2" s="119"/>
      <c r="E2" s="146">
        <v>2000</v>
      </c>
      <c r="F2" s="102">
        <f>SUM(E2/E4)</f>
        <v>0.08695652173913043</v>
      </c>
    </row>
    <row r="3" spans="2:6" ht="13.5" thickBot="1">
      <c r="B3" s="86">
        <v>3612</v>
      </c>
      <c r="C3" s="118" t="s">
        <v>361</v>
      </c>
      <c r="D3" s="121"/>
      <c r="E3" s="95">
        <v>21000</v>
      </c>
      <c r="F3" s="94">
        <f>SUM(E3/E4)</f>
        <v>0.9130434782608695</v>
      </c>
    </row>
    <row r="4" spans="2:6" ht="13.5" thickBot="1">
      <c r="B4" s="80"/>
      <c r="C4" s="20" t="s">
        <v>62</v>
      </c>
      <c r="D4" s="20"/>
      <c r="E4" s="21">
        <f>SUM(E2:E3)</f>
        <v>23000</v>
      </c>
      <c r="F4" s="72">
        <f>SUM(F2:F3)</f>
        <v>1</v>
      </c>
    </row>
    <row r="5" spans="2:6" ht="12.75">
      <c r="B5" s="77">
        <v>1012</v>
      </c>
      <c r="C5" s="97" t="s">
        <v>96</v>
      </c>
      <c r="D5" s="122"/>
      <c r="E5" s="98">
        <f>SUM(E6:E6)</f>
        <v>200</v>
      </c>
      <c r="F5" s="100">
        <f>SUM(E5/E63)</f>
        <v>0.0026239143554354387</v>
      </c>
    </row>
    <row r="6" spans="2:6" ht="12.75">
      <c r="B6" s="77"/>
      <c r="C6" s="175" t="s">
        <v>142</v>
      </c>
      <c r="D6" s="122"/>
      <c r="E6" s="176">
        <v>200</v>
      </c>
      <c r="F6" s="193">
        <f>SUM(E6/E63)</f>
        <v>0.0026239143554354387</v>
      </c>
    </row>
    <row r="7" spans="2:6" ht="12.75">
      <c r="B7" s="77">
        <v>2212</v>
      </c>
      <c r="C7" s="97" t="s">
        <v>108</v>
      </c>
      <c r="D7" s="122"/>
      <c r="E7" s="98">
        <f>SUM(E8:E12)</f>
        <v>23604</v>
      </c>
      <c r="F7" s="100">
        <f>SUM(E7/E63)</f>
        <v>0.3096743722284905</v>
      </c>
    </row>
    <row r="8" spans="2:6" ht="12.75">
      <c r="B8" s="77"/>
      <c r="C8" s="214" t="s">
        <v>362</v>
      </c>
      <c r="D8" s="122"/>
      <c r="E8" s="213">
        <v>7300</v>
      </c>
      <c r="F8" s="193">
        <f>SUM(E8/E63)</f>
        <v>0.09577287397339351</v>
      </c>
    </row>
    <row r="9" spans="2:6" ht="12.75">
      <c r="B9" s="77"/>
      <c r="C9" s="214" t="s">
        <v>363</v>
      </c>
      <c r="D9" s="122"/>
      <c r="E9" s="213">
        <v>2000</v>
      </c>
      <c r="F9" s="193">
        <f>SUM(E9/E63)</f>
        <v>0.026239143554354385</v>
      </c>
    </row>
    <row r="10" spans="2:6" ht="12.75">
      <c r="B10" s="77"/>
      <c r="C10" s="214" t="s">
        <v>244</v>
      </c>
      <c r="D10" s="122"/>
      <c r="E10" s="213">
        <v>300</v>
      </c>
      <c r="F10" s="193">
        <f>SUM(E10/E63)</f>
        <v>0.0039358715331531575</v>
      </c>
    </row>
    <row r="11" spans="2:6" ht="12.75">
      <c r="B11" s="77"/>
      <c r="C11" s="214" t="s">
        <v>245</v>
      </c>
      <c r="D11" s="122"/>
      <c r="E11" s="213">
        <v>13004</v>
      </c>
      <c r="F11" s="193">
        <f>SUM(E11/E63)</f>
        <v>0.17060691139041223</v>
      </c>
    </row>
    <row r="12" spans="2:6" ht="12.75">
      <c r="B12" s="77"/>
      <c r="C12" s="214" t="s">
        <v>246</v>
      </c>
      <c r="D12" s="122"/>
      <c r="E12" s="213">
        <v>1000</v>
      </c>
      <c r="F12" s="193">
        <f>SUM(E12/E63)</f>
        <v>0.013119571777177192</v>
      </c>
    </row>
    <row r="13" spans="2:6" ht="12.75">
      <c r="B13" s="77">
        <v>2219</v>
      </c>
      <c r="C13" s="183" t="s">
        <v>182</v>
      </c>
      <c r="D13" s="122"/>
      <c r="E13" s="184">
        <f>SUM(E14:E17)</f>
        <v>650</v>
      </c>
      <c r="F13" s="215">
        <f>SUM(E13/E63)</f>
        <v>0.008527721655165176</v>
      </c>
    </row>
    <row r="14" spans="2:6" ht="12.75">
      <c r="B14" s="77"/>
      <c r="C14" s="214" t="s">
        <v>247</v>
      </c>
      <c r="D14" s="122"/>
      <c r="E14" s="176">
        <v>500</v>
      </c>
      <c r="F14" s="193">
        <f>SUM(E14/E63)</f>
        <v>0.006559785888588596</v>
      </c>
    </row>
    <row r="15" spans="2:6" ht="12.75">
      <c r="B15" s="77"/>
      <c r="C15" s="214" t="s">
        <v>248</v>
      </c>
      <c r="D15" s="122"/>
      <c r="E15" s="176">
        <v>50</v>
      </c>
      <c r="F15" s="193">
        <f>SUM(E15/E63)</f>
        <v>0.0006559785888588597</v>
      </c>
    </row>
    <row r="16" spans="2:6" ht="12.75">
      <c r="B16" s="77"/>
      <c r="C16" s="214" t="s">
        <v>249</v>
      </c>
      <c r="D16" s="122"/>
      <c r="E16" s="176">
        <v>50</v>
      </c>
      <c r="F16" s="193">
        <f>SUM(E16/E63)</f>
        <v>0.0006559785888588597</v>
      </c>
    </row>
    <row r="17" spans="2:6" ht="12.75">
      <c r="B17" s="77"/>
      <c r="C17" s="214" t="s">
        <v>250</v>
      </c>
      <c r="D17" s="122"/>
      <c r="E17" s="176">
        <v>50</v>
      </c>
      <c r="F17" s="193">
        <f>SUM(E17/E63)</f>
        <v>0.0006559785888588597</v>
      </c>
    </row>
    <row r="18" spans="2:6" ht="12.75">
      <c r="B18" s="77">
        <v>2271</v>
      </c>
      <c r="C18" s="183" t="s">
        <v>215</v>
      </c>
      <c r="D18" s="122"/>
      <c r="E18" s="184">
        <f>SUM(E19:E19)</f>
        <v>2000</v>
      </c>
      <c r="F18" s="215">
        <f>SUM(E18/E63)</f>
        <v>0.026239143554354385</v>
      </c>
    </row>
    <row r="19" spans="2:6" ht="12.75">
      <c r="B19" s="77"/>
      <c r="C19" s="214" t="s">
        <v>370</v>
      </c>
      <c r="D19" s="122"/>
      <c r="E19" s="176">
        <v>2000</v>
      </c>
      <c r="F19" s="193">
        <f>SUM(E19/E63)</f>
        <v>0.026239143554354385</v>
      </c>
    </row>
    <row r="20" spans="2:6" ht="12.75">
      <c r="B20" s="77">
        <v>3111</v>
      </c>
      <c r="C20" s="183" t="s">
        <v>183</v>
      </c>
      <c r="D20" s="122"/>
      <c r="E20" s="184">
        <f>SUM(E21:E21)</f>
        <v>1317</v>
      </c>
      <c r="F20" s="215">
        <f>SUM(E20/E63)</f>
        <v>0.017278476030542365</v>
      </c>
    </row>
    <row r="21" spans="2:6" ht="12.75">
      <c r="B21" s="77"/>
      <c r="C21" s="214" t="s">
        <v>251</v>
      </c>
      <c r="D21" s="122"/>
      <c r="E21" s="176">
        <v>1317</v>
      </c>
      <c r="F21" s="193">
        <f>SUM(E21/E63)</f>
        <v>0.017278476030542365</v>
      </c>
    </row>
    <row r="22" spans="2:6" ht="12.75">
      <c r="B22" s="77">
        <v>3113</v>
      </c>
      <c r="C22" s="97" t="s">
        <v>35</v>
      </c>
      <c r="D22" s="122"/>
      <c r="E22" s="98">
        <f>SUM(E23:E24)</f>
        <v>7478</v>
      </c>
      <c r="F22" s="100">
        <f>SUM(E22/E63)</f>
        <v>0.09810815774973104</v>
      </c>
    </row>
    <row r="23" spans="2:6" ht="12.75">
      <c r="B23" s="77"/>
      <c r="C23" s="175" t="s">
        <v>252</v>
      </c>
      <c r="D23" s="122"/>
      <c r="E23" s="176">
        <v>2394</v>
      </c>
      <c r="F23" s="193">
        <f>SUM(E23/E63)</f>
        <v>0.0314082548345622</v>
      </c>
    </row>
    <row r="24" spans="2:6" ht="12.75">
      <c r="B24" s="79"/>
      <c r="C24" s="186" t="s">
        <v>253</v>
      </c>
      <c r="D24" s="187"/>
      <c r="E24" s="188">
        <v>5084</v>
      </c>
      <c r="F24" s="194">
        <f>SUM(E24/E63)</f>
        <v>0.06669990291516885</v>
      </c>
    </row>
    <row r="25" spans="2:6" ht="12.75">
      <c r="B25" s="77">
        <v>3311</v>
      </c>
      <c r="C25" s="97" t="s">
        <v>166</v>
      </c>
      <c r="D25" s="122"/>
      <c r="E25" s="98">
        <f>SUM(E26:E27)</f>
        <v>17504</v>
      </c>
      <c r="F25" s="100">
        <f>SUM(E25/E63)</f>
        <v>0.22964498438770958</v>
      </c>
    </row>
    <row r="26" spans="2:6" ht="12.75">
      <c r="B26" s="77"/>
      <c r="C26" s="214" t="s">
        <v>254</v>
      </c>
      <c r="D26" s="122"/>
      <c r="E26" s="213">
        <v>17004</v>
      </c>
      <c r="F26" s="193">
        <f>SUM(E26/E63)</f>
        <v>0.22308519849912098</v>
      </c>
    </row>
    <row r="27" spans="2:6" ht="12.75">
      <c r="B27" s="77"/>
      <c r="C27" s="214" t="s">
        <v>255</v>
      </c>
      <c r="D27" s="122"/>
      <c r="E27" s="213">
        <v>500</v>
      </c>
      <c r="F27" s="193">
        <f>SUM(E27/E63)</f>
        <v>0.006559785888588596</v>
      </c>
    </row>
    <row r="28" spans="2:6" ht="12.75">
      <c r="B28" s="77">
        <v>3315</v>
      </c>
      <c r="C28" s="183" t="s">
        <v>256</v>
      </c>
      <c r="D28" s="122"/>
      <c r="E28" s="184">
        <v>300</v>
      </c>
      <c r="F28" s="215">
        <f>SUM(E28/E63)</f>
        <v>0.0039358715331531575</v>
      </c>
    </row>
    <row r="29" spans="2:6" ht="12.75">
      <c r="B29" s="77"/>
      <c r="C29" s="214" t="s">
        <v>257</v>
      </c>
      <c r="D29" s="122"/>
      <c r="E29" s="213">
        <v>300</v>
      </c>
      <c r="F29" s="193">
        <f>SUM(E29/E63)</f>
        <v>0.0039358715331531575</v>
      </c>
    </row>
    <row r="30" spans="2:6" ht="12.75">
      <c r="B30" s="77">
        <v>3326</v>
      </c>
      <c r="C30" s="183" t="s">
        <v>258</v>
      </c>
      <c r="D30" s="122"/>
      <c r="E30" s="184">
        <v>250</v>
      </c>
      <c r="F30" s="215">
        <f>SUM(E30/E63)</f>
        <v>0.003279892944294298</v>
      </c>
    </row>
    <row r="31" spans="2:6" ht="12.75">
      <c r="B31" s="77"/>
      <c r="C31" s="214" t="s">
        <v>259</v>
      </c>
      <c r="D31" s="122"/>
      <c r="E31" s="213">
        <v>250</v>
      </c>
      <c r="F31" s="193">
        <f>SUM(E31/E63)</f>
        <v>0.003279892944294298</v>
      </c>
    </row>
    <row r="32" spans="2:6" ht="12.75">
      <c r="B32" s="77">
        <v>3349</v>
      </c>
      <c r="C32" s="183" t="s">
        <v>260</v>
      </c>
      <c r="D32" s="122"/>
      <c r="E32" s="184">
        <v>500</v>
      </c>
      <c r="F32" s="215">
        <f>SUM(E32/E63)</f>
        <v>0.006559785888588596</v>
      </c>
    </row>
    <row r="33" spans="2:6" ht="12.75">
      <c r="B33" s="77"/>
      <c r="C33" s="214" t="s">
        <v>261</v>
      </c>
      <c r="D33" s="122"/>
      <c r="E33" s="213">
        <v>500</v>
      </c>
      <c r="F33" s="193">
        <f>SUM(E33/E63)</f>
        <v>0.006559785888588596</v>
      </c>
    </row>
    <row r="34" spans="2:6" ht="12.75">
      <c r="B34" s="77">
        <v>3412</v>
      </c>
      <c r="C34" s="97" t="s">
        <v>184</v>
      </c>
      <c r="D34" s="122"/>
      <c r="E34" s="98">
        <f>SUM(E35:E36)</f>
        <v>2441</v>
      </c>
      <c r="F34" s="100">
        <f>SUM(E34/E63)</f>
        <v>0.032024874708089526</v>
      </c>
    </row>
    <row r="35" spans="2:6" ht="12.75">
      <c r="B35" s="79"/>
      <c r="C35" s="186" t="s">
        <v>262</v>
      </c>
      <c r="D35" s="187"/>
      <c r="E35" s="188">
        <v>441</v>
      </c>
      <c r="F35" s="194">
        <f>SUM(E35/E63)</f>
        <v>0.005785731153735142</v>
      </c>
    </row>
    <row r="36" spans="2:6" ht="12.75">
      <c r="B36" s="79"/>
      <c r="C36" s="186" t="s">
        <v>371</v>
      </c>
      <c r="D36" s="187"/>
      <c r="E36" s="188">
        <v>2000</v>
      </c>
      <c r="F36" s="194">
        <f>SUM(E36/E63)</f>
        <v>0.026239143554354385</v>
      </c>
    </row>
    <row r="37" spans="2:6" ht="12.75">
      <c r="B37" s="77">
        <v>3522</v>
      </c>
      <c r="C37" s="183" t="s">
        <v>263</v>
      </c>
      <c r="D37" s="122"/>
      <c r="E37" s="184">
        <f>SUM(E38:E38)</f>
        <v>70</v>
      </c>
      <c r="F37" s="100">
        <f>SUM(E37/E63)</f>
        <v>0.0009183700244024036</v>
      </c>
    </row>
    <row r="38" spans="2:6" ht="12.75">
      <c r="B38" s="79"/>
      <c r="C38" s="186" t="s">
        <v>264</v>
      </c>
      <c r="D38" s="187"/>
      <c r="E38" s="188">
        <v>70</v>
      </c>
      <c r="F38" s="194">
        <f>SUM(E38/E63)</f>
        <v>0.0009183700244024036</v>
      </c>
    </row>
    <row r="39" spans="2:6" ht="12.75">
      <c r="B39" s="77">
        <v>3631</v>
      </c>
      <c r="C39" s="175" t="s">
        <v>185</v>
      </c>
      <c r="D39" s="122"/>
      <c r="E39" s="184">
        <f>SUM(E40:E41)</f>
        <v>1240</v>
      </c>
      <c r="F39" s="215">
        <f>SUM(E39/E63)</f>
        <v>0.01626826900369972</v>
      </c>
    </row>
    <row r="40" spans="2:6" ht="12.75">
      <c r="B40" s="77"/>
      <c r="C40" s="175" t="s">
        <v>186</v>
      </c>
      <c r="D40" s="122"/>
      <c r="E40" s="176">
        <v>1200</v>
      </c>
      <c r="F40" s="193">
        <f>SUM(E40/E63)</f>
        <v>0.01574348613261263</v>
      </c>
    </row>
    <row r="41" spans="2:6" ht="12.75">
      <c r="B41" s="77"/>
      <c r="C41" s="175" t="s">
        <v>187</v>
      </c>
      <c r="D41" s="122"/>
      <c r="E41" s="176">
        <v>40</v>
      </c>
      <c r="F41" s="193">
        <f>SUM(E41/E63)</f>
        <v>0.0005247828710870877</v>
      </c>
    </row>
    <row r="42" spans="2:6" ht="12.75">
      <c r="B42" s="77">
        <v>3634</v>
      </c>
      <c r="C42" s="183" t="s">
        <v>164</v>
      </c>
      <c r="D42" s="122"/>
      <c r="E42" s="184">
        <f>SUM(E43:E44)</f>
        <v>1100</v>
      </c>
      <c r="F42" s="215">
        <f>SUM(E42/E63)</f>
        <v>0.014431528954894912</v>
      </c>
    </row>
    <row r="43" spans="2:6" ht="12.75">
      <c r="B43" s="77"/>
      <c r="C43" s="175" t="s">
        <v>197</v>
      </c>
      <c r="D43" s="122"/>
      <c r="E43" s="176">
        <v>100</v>
      </c>
      <c r="F43" s="193">
        <f>SUM(E43/E63)</f>
        <v>0.0013119571777177193</v>
      </c>
    </row>
    <row r="44" spans="2:6" ht="12.75">
      <c r="B44" s="77"/>
      <c r="C44" s="175" t="s">
        <v>265</v>
      </c>
      <c r="D44" s="122"/>
      <c r="E44" s="176">
        <v>1000</v>
      </c>
      <c r="F44" s="193">
        <f>SUM(E44/E63)</f>
        <v>0.013119571777177192</v>
      </c>
    </row>
    <row r="45" spans="2:6" ht="12.75">
      <c r="B45" s="77">
        <v>3635</v>
      </c>
      <c r="C45" s="183" t="s">
        <v>56</v>
      </c>
      <c r="D45" s="122"/>
      <c r="E45" s="184">
        <f>SUM(E46:E49)</f>
        <v>665</v>
      </c>
      <c r="F45" s="215">
        <f>SUM(E45/E63)</f>
        <v>0.008724515231822834</v>
      </c>
    </row>
    <row r="46" spans="2:6" ht="12.75">
      <c r="B46" s="77"/>
      <c r="C46" s="175" t="s">
        <v>266</v>
      </c>
      <c r="D46" s="122"/>
      <c r="E46" s="176">
        <v>35</v>
      </c>
      <c r="F46" s="193">
        <f>SUM(E46/E63)</f>
        <v>0.0004591850122012018</v>
      </c>
    </row>
    <row r="47" spans="2:6" ht="12.75">
      <c r="B47" s="77"/>
      <c r="C47" s="175" t="s">
        <v>267</v>
      </c>
      <c r="D47" s="122"/>
      <c r="E47" s="176">
        <v>30</v>
      </c>
      <c r="F47" s="193">
        <f>SUM(E47/E63)</f>
        <v>0.0003935871533153158</v>
      </c>
    </row>
    <row r="48" spans="2:6" ht="12.75">
      <c r="B48" s="77"/>
      <c r="C48" s="175" t="s">
        <v>268</v>
      </c>
      <c r="D48" s="122"/>
      <c r="E48" s="176">
        <v>100</v>
      </c>
      <c r="F48" s="193">
        <f>SUM(E48/E63)</f>
        <v>0.0013119571777177193</v>
      </c>
    </row>
    <row r="49" spans="2:6" ht="12.75">
      <c r="B49" s="77"/>
      <c r="C49" s="175" t="s">
        <v>269</v>
      </c>
      <c r="D49" s="122"/>
      <c r="E49" s="176">
        <v>500</v>
      </c>
      <c r="F49" s="193">
        <f>SUM(E49/E63)</f>
        <v>0.006559785888588596</v>
      </c>
    </row>
    <row r="50" spans="2:6" ht="12.75">
      <c r="B50" s="77">
        <v>3639</v>
      </c>
      <c r="C50" s="183" t="s">
        <v>188</v>
      </c>
      <c r="D50" s="122"/>
      <c r="E50" s="184">
        <f>SUM(E51:E55)</f>
        <v>9134</v>
      </c>
      <c r="F50" s="215">
        <f>SUM(E50/E63)</f>
        <v>0.11983416861273648</v>
      </c>
    </row>
    <row r="51" spans="2:6" ht="12.75">
      <c r="B51" s="77"/>
      <c r="C51" s="175" t="s">
        <v>270</v>
      </c>
      <c r="D51" s="122"/>
      <c r="E51" s="176">
        <v>300</v>
      </c>
      <c r="F51" s="193">
        <f>SUM(E52/E63)</f>
        <v>0.0019679357665765788</v>
      </c>
    </row>
    <row r="52" spans="2:6" ht="12.75">
      <c r="B52" s="77"/>
      <c r="C52" s="175" t="s">
        <v>271</v>
      </c>
      <c r="D52" s="122"/>
      <c r="E52" s="176">
        <v>150</v>
      </c>
      <c r="F52" s="193">
        <f>SUM(E52/E63)</f>
        <v>0.0019679357665765788</v>
      </c>
    </row>
    <row r="53" spans="2:6" ht="12.75">
      <c r="B53" s="77"/>
      <c r="C53" s="175" t="s">
        <v>372</v>
      </c>
      <c r="D53" s="122"/>
      <c r="E53" s="176">
        <v>1000</v>
      </c>
      <c r="F53" s="193">
        <f>SUM(E53/E63)</f>
        <v>0.013119571777177192</v>
      </c>
    </row>
    <row r="54" spans="2:6" ht="12.75">
      <c r="B54" s="77"/>
      <c r="C54" s="175" t="s">
        <v>373</v>
      </c>
      <c r="D54" s="122"/>
      <c r="E54" s="176">
        <v>7350</v>
      </c>
      <c r="F54" s="193">
        <f>SUM(E54/E63)</f>
        <v>0.09642885256225237</v>
      </c>
    </row>
    <row r="55" spans="2:6" ht="12.75">
      <c r="B55" s="77"/>
      <c r="C55" s="175" t="s">
        <v>374</v>
      </c>
      <c r="D55" s="122"/>
      <c r="E55" s="176">
        <v>334</v>
      </c>
      <c r="F55" s="193">
        <f>SUM(E55/E63)</f>
        <v>0.004381936973577183</v>
      </c>
    </row>
    <row r="56" spans="2:6" ht="12.75">
      <c r="B56" s="77">
        <v>3745</v>
      </c>
      <c r="C56" s="183" t="s">
        <v>189</v>
      </c>
      <c r="D56" s="122"/>
      <c r="E56" s="184">
        <f>SUM(E57:E58)</f>
        <v>5750</v>
      </c>
      <c r="F56" s="215">
        <f>SUM(E56/E63)</f>
        <v>0.07543753771876886</v>
      </c>
    </row>
    <row r="57" spans="2:6" ht="12.75">
      <c r="B57" s="77"/>
      <c r="C57" s="175" t="s">
        <v>198</v>
      </c>
      <c r="D57" s="122"/>
      <c r="E57" s="176">
        <v>5000</v>
      </c>
      <c r="F57" s="193">
        <f>SUM(E57/E63)</f>
        <v>0.06559785888588597</v>
      </c>
    </row>
    <row r="58" spans="2:6" ht="12.75">
      <c r="B58" s="77"/>
      <c r="C58" s="175" t="s">
        <v>226</v>
      </c>
      <c r="D58" s="122"/>
      <c r="E58" s="176">
        <v>750</v>
      </c>
      <c r="F58" s="193">
        <f>SUM(E58/E63)</f>
        <v>0.009839678832882894</v>
      </c>
    </row>
    <row r="59" spans="2:6" ht="12.75">
      <c r="B59" s="77">
        <v>6171</v>
      </c>
      <c r="C59" s="183" t="s">
        <v>190</v>
      </c>
      <c r="D59" s="122"/>
      <c r="E59" s="184">
        <f>SUM(E60:E62)</f>
        <v>2019</v>
      </c>
      <c r="F59" s="215">
        <f>SUM(E59/E63)</f>
        <v>0.02648841541812075</v>
      </c>
    </row>
    <row r="60" spans="2:6" ht="12.75">
      <c r="B60" s="77"/>
      <c r="C60" s="175" t="s">
        <v>272</v>
      </c>
      <c r="D60" s="122"/>
      <c r="E60" s="176">
        <v>226</v>
      </c>
      <c r="F60" s="193">
        <f>SUM(E60/E63)</f>
        <v>0.0029650232216420457</v>
      </c>
    </row>
    <row r="61" spans="2:6" ht="12.75">
      <c r="B61" s="79"/>
      <c r="C61" s="186" t="s">
        <v>273</v>
      </c>
      <c r="D61" s="187"/>
      <c r="E61" s="188">
        <v>293</v>
      </c>
      <c r="F61" s="193">
        <f>SUM(E61/E63)</f>
        <v>0.0038440345307129177</v>
      </c>
    </row>
    <row r="62" spans="2:6" ht="13.5" thickBot="1">
      <c r="B62" s="75"/>
      <c r="C62" s="216" t="s">
        <v>274</v>
      </c>
      <c r="D62" s="217"/>
      <c r="E62" s="218">
        <v>1500</v>
      </c>
      <c r="F62" s="196">
        <f>SUM(E62/E63)</f>
        <v>0.019679357665765788</v>
      </c>
    </row>
    <row r="63" spans="2:6" ht="13.5" thickBot="1">
      <c r="B63" s="185"/>
      <c r="C63" s="348" t="s">
        <v>167</v>
      </c>
      <c r="D63" s="347"/>
      <c r="E63" s="345">
        <f>SUM(E5+E7+E13+E18+E20+E22+E25+E28+E30+E32+E34+E37+E39+E42+E45+E50+E56+E59)</f>
        <v>76222</v>
      </c>
      <c r="F63" s="343">
        <f>SUM(F5+F7+F13+F18+F20+F22+F25+F28+F30+F32+F34+F37+F39+F42+F45+F50+F56+F59)</f>
        <v>1</v>
      </c>
    </row>
    <row r="64" spans="2:6" ht="13.5" thickBot="1">
      <c r="B64" s="185"/>
      <c r="C64" s="348" t="s">
        <v>168</v>
      </c>
      <c r="D64" s="347"/>
      <c r="E64" s="345">
        <f>SUM(E4-E63)</f>
        <v>-53222</v>
      </c>
      <c r="F64" s="343"/>
    </row>
    <row r="65" spans="2:6" ht="12.75">
      <c r="B65" s="81"/>
      <c r="C65" s="6"/>
      <c r="D65" s="151"/>
      <c r="E65" s="7"/>
      <c r="F65" s="170"/>
    </row>
    <row r="66" spans="2:6" ht="12.75">
      <c r="B66" s="81"/>
      <c r="C66" s="6"/>
      <c r="D66" s="151"/>
      <c r="E66" s="7"/>
      <c r="F66" s="170"/>
    </row>
    <row r="67" spans="2:6" ht="12.75">
      <c r="B67" s="6"/>
      <c r="C67" s="6"/>
      <c r="D67" s="81"/>
      <c r="E67" s="7"/>
      <c r="F67" s="8"/>
    </row>
    <row r="68" ht="9.75" customHeight="1">
      <c r="D68" s="123"/>
    </row>
    <row r="69" spans="1:6" ht="12.75">
      <c r="A69" s="358" t="s">
        <v>131</v>
      </c>
      <c r="B69" s="358"/>
      <c r="C69" s="358"/>
      <c r="D69" s="358"/>
      <c r="E69" s="358"/>
      <c r="F69" s="358"/>
    </row>
    <row r="70" spans="1:6" ht="12.75">
      <c r="A70" s="358"/>
      <c r="B70" s="358"/>
      <c r="C70" s="358"/>
      <c r="D70" s="358"/>
      <c r="E70" s="358"/>
      <c r="F70" s="358"/>
    </row>
    <row r="71" ht="9.75" customHeight="1" thickBot="1">
      <c r="D71" s="123"/>
    </row>
    <row r="72" spans="2:6" ht="13.5" thickBot="1">
      <c r="B72" s="139" t="s">
        <v>115</v>
      </c>
      <c r="C72" s="285" t="s">
        <v>5</v>
      </c>
      <c r="D72" s="138" t="s">
        <v>28</v>
      </c>
      <c r="E72" s="283" t="s">
        <v>28</v>
      </c>
      <c r="F72" s="83" t="s">
        <v>61</v>
      </c>
    </row>
    <row r="73" spans="2:6" ht="13.5" thickBot="1">
      <c r="B73" s="286">
        <v>8115</v>
      </c>
      <c r="C73" s="287" t="s">
        <v>199</v>
      </c>
      <c r="D73" s="288"/>
      <c r="E73" s="289">
        <v>62262</v>
      </c>
      <c r="F73" s="290">
        <f>SUM(E73/E74)</f>
        <v>1</v>
      </c>
    </row>
    <row r="74" spans="2:6" ht="13.5" thickBot="1">
      <c r="B74" s="14"/>
      <c r="C74" s="132" t="s">
        <v>227</v>
      </c>
      <c r="D74" s="129">
        <v>1200</v>
      </c>
      <c r="E74" s="284">
        <f>SUM(E73:E73)</f>
        <v>62262</v>
      </c>
      <c r="F74" s="290">
        <f>SUM(E74/62262)</f>
        <v>1</v>
      </c>
    </row>
    <row r="75" spans="2:6" ht="13.5" thickBot="1">
      <c r="B75" s="127">
        <v>8124</v>
      </c>
      <c r="C75" s="133" t="s">
        <v>359</v>
      </c>
      <c r="D75" s="2">
        <v>-400</v>
      </c>
      <c r="E75" s="45">
        <v>-800</v>
      </c>
      <c r="F75" s="192">
        <f>SUM(E75/-800)</f>
        <v>1</v>
      </c>
    </row>
    <row r="76" spans="2:6" ht="13.5" thickBot="1">
      <c r="B76" s="14"/>
      <c r="C76" s="132" t="s">
        <v>228</v>
      </c>
      <c r="D76" s="284">
        <f>SUM(D75:D75)</f>
        <v>-400</v>
      </c>
      <c r="E76" s="345">
        <f>SUM(E75:E75)</f>
        <v>-800</v>
      </c>
      <c r="F76" s="343">
        <v>1</v>
      </c>
    </row>
    <row r="77" spans="2:6" ht="13.5" thickBot="1">
      <c r="B77" s="128"/>
      <c r="C77" s="131" t="s">
        <v>129</v>
      </c>
      <c r="D77" s="344">
        <f>SUM(D76,D74)</f>
        <v>800</v>
      </c>
      <c r="E77" s="346">
        <f>SUM(E76,E74)</f>
        <v>61462</v>
      </c>
      <c r="F77" s="291"/>
    </row>
    <row r="78" ht="13.5" thickBot="1">
      <c r="D78" s="2">
        <v>-400</v>
      </c>
    </row>
    <row r="79" ht="13.5" thickBot="1">
      <c r="D79" s="129">
        <f>SUM(D76:D78)</f>
        <v>0</v>
      </c>
    </row>
    <row r="80" ht="13.5" thickBot="1">
      <c r="D80" s="130">
        <f>SUM(D79,D75)</f>
        <v>-400</v>
      </c>
    </row>
  </sheetData>
  <mergeCells count="1">
    <mergeCell ref="A69:F70"/>
  </mergeCells>
  <printOptions/>
  <pageMargins left="0.7874015748031497" right="0.7874015748031497" top="1.1811023622047245" bottom="0.1968503937007874" header="0.31496062992125984" footer="0.11811023622047245"/>
  <pageSetup firstPageNumber="10" useFirstPageNumber="1" horizontalDpi="600" verticalDpi="600" orientation="portrait" paperSize="9" r:id="rId1"/>
  <headerFooter alignWithMargins="0">
    <oddHeader>&amp;C&amp;"Arial CE,Tučné"&amp;12ROZPOČET PRO ROK 2008 - Město Mariánské Lázně
&amp;14
&amp;16KAPITÁLOVÝ ROZPOČET&amp;14
&amp;Rv tis. Kč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Administrátor</dc:creator>
  <cp:keywords/>
  <dc:description/>
  <cp:lastModifiedBy>MPSV</cp:lastModifiedBy>
  <cp:lastPrinted>2007-12-17T15:27:36Z</cp:lastPrinted>
  <dcterms:created xsi:type="dcterms:W3CDTF">2000-04-28T06:15:57Z</dcterms:created>
  <dcterms:modified xsi:type="dcterms:W3CDTF">2008-01-09T07:56:27Z</dcterms:modified>
  <cp:category/>
  <cp:version/>
  <cp:contentType/>
  <cp:contentStatus/>
</cp:coreProperties>
</file>